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darkf\OneDrive\Plocha\ŠKOLA\ZCU\UIN\Semináře\7\"/>
    </mc:Choice>
  </mc:AlternateContent>
  <xr:revisionPtr revIDLastSave="0" documentId="13_ncr:1_{85EF0FA8-E8F7-463D-964B-0B6ACBB2E10E}" xr6:coauthVersionLast="47" xr6:coauthVersionMax="47" xr10:uidLastSave="{00000000-0000-0000-0000-000000000000}"/>
  <bookViews>
    <workbookView xWindow="2700" yWindow="420" windowWidth="21600" windowHeight="11835" activeTab="2" xr2:uid="{00000000-000D-0000-FFFF-FFFF00000000}"/>
  </bookViews>
  <sheets>
    <sheet name="Shannon-Fano" sheetId="2" r:id="rId1"/>
    <sheet name="Huffman" sheetId="1" r:id="rId2"/>
    <sheet name="Hammingův kód" sheetId="3" r:id="rId3"/>
    <sheet name="Paritní kód" sheetId="4" r:id="rId4"/>
  </sheets>
  <definedNames>
    <definedName name="_xlnm._FilterDatabase" localSheetId="1" hidden="1">Huffman!$A$1:$C$6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3" l="1" a="1"/>
  <c r="K6" i="3" s="1"/>
  <c r="K7" i="3" a="1"/>
  <c r="K7" i="3" s="1"/>
  <c r="K8" i="3" a="1"/>
  <c r="K8" i="3" s="1"/>
  <c r="K5" i="3" a="1"/>
  <c r="K5" i="3" s="1"/>
  <c r="H2" i="4"/>
  <c r="A4" i="4" a="1"/>
  <c r="A4" i="4" s="1"/>
  <c r="A7" i="4" a="1"/>
  <c r="A7" i="4" s="1"/>
  <c r="A5" i="4" a="1"/>
  <c r="A5" i="4" s="1"/>
  <c r="A6" i="4" a="1"/>
  <c r="A6" i="4" s="1"/>
  <c r="A8" i="4" a="1"/>
  <c r="A8" i="4"/>
  <c r="A9" i="4" a="1"/>
  <c r="A9" i="4" s="1"/>
  <c r="A10" i="4" a="1"/>
  <c r="A10" i="4" s="1"/>
  <c r="A11" i="4" a="1"/>
  <c r="A11" i="4" s="1"/>
  <c r="A12" i="4" a="1"/>
  <c r="A12" i="4"/>
  <c r="A13" i="4" a="1"/>
  <c r="A13" i="4" s="1"/>
  <c r="A14" i="4" a="1"/>
  <c r="A14" i="4" s="1"/>
  <c r="A15" i="4" a="1"/>
  <c r="A15" i="4" s="1"/>
  <c r="A16" i="4" a="1"/>
  <c r="A16" i="4" s="1"/>
  <c r="A17" i="4" a="1"/>
  <c r="A17" i="4" s="1"/>
  <c r="A18" i="4" a="1"/>
  <c r="A18" i="4" s="1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4" i="4"/>
  <c r="G3" i="4"/>
  <c r="F3" i="4"/>
  <c r="O3" i="3"/>
  <c r="S8" i="1"/>
  <c r="S9" i="1"/>
  <c r="V3" i="1"/>
  <c r="V4" i="1"/>
  <c r="V5" i="1"/>
  <c r="V6" i="1"/>
  <c r="V2" i="1"/>
  <c r="T6" i="2"/>
  <c r="T5" i="2"/>
  <c r="T4" i="2"/>
  <c r="T3" i="2"/>
  <c r="T2" i="2"/>
  <c r="Q8" i="2"/>
  <c r="U6" i="1"/>
  <c r="U5" i="1"/>
  <c r="U4" i="1"/>
  <c r="U3" i="1"/>
  <c r="U2" i="1"/>
  <c r="Q6" i="2"/>
  <c r="S6" i="2" s="1"/>
  <c r="Q5" i="2"/>
  <c r="S5" i="2" s="1"/>
  <c r="Q4" i="2"/>
  <c r="S4" i="2" s="1"/>
  <c r="Q3" i="2"/>
  <c r="S3" i="2" s="1"/>
  <c r="Q2" i="2"/>
  <c r="S2" i="2"/>
  <c r="P6" i="2"/>
  <c r="P5" i="2"/>
  <c r="P4" i="2"/>
  <c r="P3" i="2"/>
  <c r="P2" i="2"/>
  <c r="L4" i="2"/>
  <c r="L3" i="2"/>
  <c r="K4" i="2"/>
  <c r="K3" i="2"/>
  <c r="L7" i="2"/>
  <c r="K7" i="2"/>
  <c r="L6" i="2"/>
  <c r="K6" i="2"/>
  <c r="L5" i="2"/>
  <c r="K5" i="2"/>
  <c r="I7" i="2"/>
  <c r="I6" i="2"/>
  <c r="H7" i="2"/>
  <c r="H6" i="2"/>
  <c r="I3" i="2"/>
  <c r="I5" i="2"/>
  <c r="H3" i="2"/>
  <c r="H5" i="2"/>
  <c r="F6" i="2"/>
  <c r="F3" i="2"/>
  <c r="E6" i="2"/>
  <c r="E3" i="2"/>
  <c r="C3" i="2"/>
  <c r="C6" i="2"/>
  <c r="C2" i="2"/>
  <c r="C5" i="2"/>
  <c r="C4" i="2"/>
  <c r="D14" i="1"/>
  <c r="E13" i="1"/>
  <c r="D13" i="1"/>
  <c r="E12" i="1"/>
  <c r="D12" i="1"/>
  <c r="E11" i="1"/>
  <c r="D11" i="1"/>
  <c r="E10" i="1"/>
  <c r="D10" i="1"/>
  <c r="G10" i="1"/>
  <c r="F2" i="1"/>
  <c r="K11" i="1" s="1"/>
  <c r="D3" i="1"/>
  <c r="H12" i="1" s="1"/>
  <c r="D5" i="1"/>
  <c r="D4" i="1"/>
  <c r="H10" i="1" s="1"/>
  <c r="D2" i="1"/>
  <c r="H11" i="1" s="1"/>
  <c r="C3" i="1"/>
  <c r="E4" i="1" s="1"/>
  <c r="C6" i="1"/>
  <c r="C2" i="1"/>
  <c r="E2" i="1" s="1"/>
  <c r="G3" i="1" s="1"/>
  <c r="C5" i="1"/>
  <c r="E3" i="1" s="1"/>
  <c r="G4" i="1" s="1"/>
  <c r="C4" i="1"/>
  <c r="G13" i="1" s="1"/>
  <c r="Q9" i="2" l="1"/>
  <c r="G2" i="1"/>
  <c r="E5" i="1"/>
  <c r="G12" i="1"/>
  <c r="F4" i="1"/>
  <c r="H3" i="1"/>
  <c r="J11" i="1"/>
  <c r="I2" i="1"/>
  <c r="F3" i="1"/>
  <c r="G11" i="1"/>
  <c r="M10" i="1"/>
  <c r="J10" i="1"/>
  <c r="J12" i="1"/>
  <c r="K10" i="1" l="1"/>
  <c r="H2" i="1"/>
  <c r="K2" i="1"/>
  <c r="O10" i="1"/>
  <c r="I3" i="1"/>
  <c r="M11" i="1"/>
  <c r="J2" i="1" l="1"/>
  <c r="N1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<sst xmlns="http://schemas.openxmlformats.org/spreadsheetml/2006/main" count="104" uniqueCount="31">
  <si>
    <t>Znak</t>
  </si>
  <si>
    <t>Pravděpodobnost 
výskytu</t>
  </si>
  <si>
    <t>U</t>
  </si>
  <si>
    <t>I</t>
  </si>
  <si>
    <t>N</t>
  </si>
  <si>
    <t>A</t>
  </si>
  <si>
    <t>K</t>
  </si>
  <si>
    <t>První součet</t>
  </si>
  <si>
    <t>Druhý součet</t>
  </si>
  <si>
    <t>Třetí součet</t>
  </si>
  <si>
    <t>Zpětné přiřazování bitů</t>
  </si>
  <si>
    <t>Bity</t>
  </si>
  <si>
    <t>00</t>
  </si>
  <si>
    <t>01</t>
  </si>
  <si>
    <t>10</t>
  </si>
  <si>
    <t>11</t>
  </si>
  <si>
    <t>010</t>
  </si>
  <si>
    <t>011</t>
  </si>
  <si>
    <t>Pravděpodobnost 
výskytu [%]</t>
  </si>
  <si>
    <t>Nejlepší poměr</t>
  </si>
  <si>
    <t>Průměr</t>
  </si>
  <si>
    <t>Efektivnost</t>
  </si>
  <si>
    <t>Efektivnost kódu</t>
  </si>
  <si>
    <t>Průměrná délka kódového slova</t>
  </si>
  <si>
    <t>Efektivita</t>
  </si>
  <si>
    <t>Bit</t>
  </si>
  <si>
    <t>Detekovaná chyba</t>
  </si>
  <si>
    <t>Požadovaná Hammingova vzdálenost</t>
  </si>
  <si>
    <t>Paritní bit</t>
  </si>
  <si>
    <t>(Hammingova vzdálenost)</t>
  </si>
  <si>
    <t>&lt;=Minimální Hammingova vzdálenost se zvýší s přidáním paritního bitu 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</si>
</sst>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11" xfId="0" applyBorder="1"/>
    <xf numFmtId="0" fontId="0" fillId="0" borderId="12" xfId="0" applyBorder="1"/>
    <xf numFmtId="49" fontId="0" fillId="0" borderId="14" xfId="0" applyNumberFormat="1" applyBorder="1" applyAlignment="1">
      <alignment horizontal="right"/>
    </xf>
    <xf numFmtId="49" fontId="0" fillId="3" borderId="15" xfId="0" applyNumberFormat="1" applyFill="1" applyBorder="1" applyAlignment="1">
      <alignment horizontal="right"/>
    </xf>
    <xf numFmtId="0" fontId="0" fillId="0" borderId="10" xfId="0" applyBorder="1"/>
    <xf numFmtId="49" fontId="0" fillId="0" borderId="20" xfId="0" applyNumberFormat="1" applyBorder="1" applyAlignment="1">
      <alignment horizontal="right"/>
    </xf>
    <xf numFmtId="49" fontId="1" fillId="2" borderId="22" xfId="0" applyNumberFormat="1" applyFont="1" applyFill="1" applyBorder="1" applyAlignment="1">
      <alignment horizontal="right"/>
    </xf>
    <xf numFmtId="49" fontId="1" fillId="2" borderId="20" xfId="0" applyNumberFormat="1" applyFont="1" applyFill="1" applyBorder="1" applyAlignment="1">
      <alignment horizontal="right"/>
    </xf>
    <xf numFmtId="0" fontId="1" fillId="0" borderId="21" xfId="0" applyFont="1" applyBorder="1"/>
    <xf numFmtId="0" fontId="1" fillId="0" borderId="22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0" xfId="0" applyFont="1" applyBorder="1"/>
    <xf numFmtId="0" fontId="1" fillId="0" borderId="0" xfId="0" applyFont="1"/>
    <xf numFmtId="0" fontId="0" fillId="0" borderId="5" xfId="0" applyBorder="1"/>
    <xf numFmtId="49" fontId="1" fillId="0" borderId="1" xfId="0" applyNumberFormat="1" applyFont="1" applyBorder="1"/>
    <xf numFmtId="49" fontId="1" fillId="2" borderId="1" xfId="0" applyNumberFormat="1" applyFont="1" applyFill="1" applyBorder="1"/>
    <xf numFmtId="49" fontId="0" fillId="0" borderId="1" xfId="0" applyNumberFormat="1" applyBorder="1"/>
    <xf numFmtId="49" fontId="0" fillId="0" borderId="6" xfId="0" applyNumberFormat="1" applyBorder="1"/>
    <xf numFmtId="0" fontId="1" fillId="0" borderId="7" xfId="0" applyFont="1" applyBorder="1"/>
    <xf numFmtId="49" fontId="1" fillId="2" borderId="8" xfId="0" applyNumberFormat="1" applyFont="1" applyFill="1" applyBorder="1"/>
    <xf numFmtId="49" fontId="0" fillId="0" borderId="8" xfId="0" applyNumberFormat="1" applyBorder="1"/>
    <xf numFmtId="49" fontId="0" fillId="0" borderId="9" xfId="0" applyNumberFormat="1" applyBorder="1"/>
    <xf numFmtId="0" fontId="1" fillId="0" borderId="20" xfId="0" applyFont="1" applyBorder="1"/>
    <xf numFmtId="0" fontId="0" fillId="0" borderId="14" xfId="0" applyBorder="1"/>
    <xf numFmtId="0" fontId="1" fillId="2" borderId="20" xfId="0" applyFont="1" applyFill="1" applyBorder="1"/>
    <xf numFmtId="0" fontId="1" fillId="3" borderId="23" xfId="0" applyFont="1" applyFill="1" applyBorder="1"/>
    <xf numFmtId="0" fontId="0" fillId="3" borderId="0" xfId="0" applyFill="1"/>
    <xf numFmtId="0" fontId="0" fillId="3" borderId="23" xfId="0" applyFill="1" applyBorder="1"/>
    <xf numFmtId="0" fontId="0" fillId="0" borderId="13" xfId="0" applyBorder="1"/>
    <xf numFmtId="0" fontId="1" fillId="2" borderId="21" xfId="0" applyFont="1" applyFill="1" applyBorder="1"/>
    <xf numFmtId="0" fontId="1" fillId="3" borderId="24" xfId="0" applyFont="1" applyFill="1" applyBorder="1"/>
    <xf numFmtId="0" fontId="0" fillId="3" borderId="15" xfId="0" applyFill="1" applyBorder="1"/>
    <xf numFmtId="0" fontId="0" fillId="0" borderId="16" xfId="0" applyBorder="1"/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right"/>
    </xf>
    <xf numFmtId="49" fontId="1" fillId="2" borderId="8" xfId="0" applyNumberFormat="1" applyFont="1" applyFill="1" applyBorder="1" applyAlignment="1">
      <alignment horizontal="right"/>
    </xf>
    <xf numFmtId="0" fontId="1" fillId="0" borderId="27" xfId="0" applyFont="1" applyBorder="1"/>
    <xf numFmtId="0" fontId="1" fillId="0" borderId="28" xfId="0" applyFont="1" applyBorder="1"/>
    <xf numFmtId="0" fontId="0" fillId="0" borderId="28" xfId="0" applyBorder="1"/>
    <xf numFmtId="0" fontId="0" fillId="0" borderId="2" xfId="0" applyBorder="1"/>
    <xf numFmtId="0" fontId="0" fillId="0" borderId="7" xfId="0" applyBorder="1"/>
    <xf numFmtId="0" fontId="1" fillId="2" borderId="28" xfId="0" applyFont="1" applyFill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164" fontId="0" fillId="0" borderId="6" xfId="0" applyNumberFormat="1" applyBorder="1"/>
    <xf numFmtId="164" fontId="0" fillId="0" borderId="0" xfId="0" applyNumberFormat="1"/>
    <xf numFmtId="164" fontId="0" fillId="0" borderId="9" xfId="0" applyNumberFormat="1" applyBorder="1"/>
    <xf numFmtId="164" fontId="0" fillId="0" borderId="28" xfId="0" applyNumberFormat="1" applyBorder="1"/>
    <xf numFmtId="164" fontId="0" fillId="0" borderId="30" xfId="0" applyNumberFormat="1" applyBorder="1"/>
    <xf numFmtId="164" fontId="0" fillId="0" borderId="1" xfId="0" applyNumberFormat="1" applyBorder="1"/>
    <xf numFmtId="164" fontId="0" fillId="0" borderId="8" xfId="0" applyNumberFormat="1" applyBorder="1"/>
    <xf numFmtId="164" fontId="0" fillId="2" borderId="9" xfId="0" applyNumberFormat="1" applyFill="1" applyBorder="1"/>
    <xf numFmtId="164" fontId="0" fillId="2" borderId="4" xfId="0" applyNumberFormat="1" applyFill="1" applyBorder="1"/>
    <xf numFmtId="0" fontId="0" fillId="0" borderId="9" xfId="0" applyBorder="1"/>
    <xf numFmtId="0" fontId="0" fillId="0" borderId="29" xfId="0" applyBorder="1"/>
    <xf numFmtId="0" fontId="0" fillId="0" borderId="25" xfId="0" applyBorder="1"/>
    <xf numFmtId="0" fontId="1" fillId="0" borderId="1" xfId="0" applyFont="1" applyBorder="1"/>
    <xf numFmtId="0" fontId="0" fillId="0" borderId="33" xfId="0" applyBorder="1"/>
    <xf numFmtId="0" fontId="0" fillId="2" borderId="2" xfId="0" applyFill="1" applyBorder="1"/>
    <xf numFmtId="0" fontId="0" fillId="2" borderId="4" xfId="0" applyFill="1" applyBorder="1"/>
    <xf numFmtId="0" fontId="2" fillId="2" borderId="7" xfId="0" applyFont="1" applyFill="1" applyBorder="1"/>
    <xf numFmtId="0" fontId="2" fillId="2" borderId="9" xfId="0" applyFont="1" applyFill="1" applyBorder="1"/>
    <xf numFmtId="0" fontId="0" fillId="0" borderId="34" xfId="0" applyBorder="1"/>
    <xf numFmtId="0" fontId="0" fillId="2" borderId="35" xfId="0" applyFill="1" applyBorder="1"/>
    <xf numFmtId="0" fontId="0" fillId="0" borderId="31" xfId="0" applyBorder="1"/>
    <xf numFmtId="0" fontId="0" fillId="0" borderId="36" xfId="0" applyBorder="1"/>
    <xf numFmtId="0" fontId="0" fillId="0" borderId="37" xfId="0" applyBorder="1"/>
    <xf numFmtId="0" fontId="1" fillId="0" borderId="33" xfId="0" applyFont="1" applyBorder="1"/>
    <xf numFmtId="0" fontId="1" fillId="0" borderId="38" xfId="0" applyFont="1" applyBorder="1"/>
    <xf numFmtId="0" fontId="0" fillId="0" borderId="30" xfId="0" applyBorder="1"/>
    <xf numFmtId="0" fontId="1" fillId="0" borderId="31" xfId="0" applyFont="1" applyBorder="1"/>
    <xf numFmtId="0" fontId="0" fillId="0" borderId="39" xfId="0" applyBorder="1"/>
    <xf numFmtId="0" fontId="0" fillId="2" borderId="26" xfId="0" applyFill="1" applyBorder="1"/>
    <xf numFmtId="0" fontId="2" fillId="2" borderId="32" xfId="0" applyFont="1" applyFill="1" applyBorder="1"/>
    <xf numFmtId="0" fontId="0" fillId="3" borderId="40" xfId="0" applyFill="1" applyBorder="1"/>
    <xf numFmtId="0" fontId="0" fillId="0" borderId="3" xfId="0" applyBorder="1"/>
    <xf numFmtId="0" fontId="0" fillId="0" borderId="4" xfId="0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0" fontId="1" fillId="0" borderId="2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0D04D-BFC2-4BE5-897C-7E4EC8E92E63}">
  <dimension ref="A1:T9"/>
  <sheetViews>
    <sheetView topLeftCell="F1" zoomScale="115" zoomScaleNormal="115" workbookViewId="0">
      <selection activeCell="R8" sqref="R8"/>
    </sheetView>
  </sheetViews>
  <sheetFormatPr defaultColWidth="30.7109375" defaultRowHeight="15" x14ac:dyDescent="0.25"/>
  <cols>
    <col min="1" max="1" width="5.28515625" bestFit="1" customWidth="1"/>
    <col min="2" max="2" width="24.28515625" bestFit="1" customWidth="1"/>
    <col min="3" max="3" width="27.85546875" bestFit="1" customWidth="1"/>
    <col min="4" max="4" width="16.85546875" bestFit="1" customWidth="1"/>
    <col min="5" max="5" width="5.28515625" bestFit="1" customWidth="1"/>
    <col min="6" max="6" width="27.85546875" bestFit="1" customWidth="1"/>
    <col min="7" max="7" width="4.42578125" bestFit="1" customWidth="1"/>
    <col min="8" max="8" width="5.28515625" bestFit="1" customWidth="1"/>
    <col min="9" max="9" width="27.85546875" bestFit="1" customWidth="1"/>
    <col min="10" max="10" width="4.42578125" bestFit="1" customWidth="1"/>
    <col min="11" max="11" width="5.28515625" bestFit="1" customWidth="1"/>
    <col min="12" max="12" width="27.85546875" bestFit="1" customWidth="1"/>
    <col min="13" max="13" width="4.42578125" bestFit="1" customWidth="1"/>
    <col min="14" max="14" width="5.28515625" bestFit="1" customWidth="1"/>
    <col min="15" max="15" width="16.85546875" bestFit="1" customWidth="1"/>
    <col min="16" max="16" width="32.42578125" bestFit="1" customWidth="1"/>
    <col min="17" max="17" width="24.28515625" bestFit="1" customWidth="1"/>
    <col min="18" max="18" width="4.42578125" bestFit="1" customWidth="1"/>
    <col min="19" max="19" width="7.5703125" bestFit="1" customWidth="1"/>
    <col min="20" max="20" width="11" bestFit="1" customWidth="1"/>
    <col min="21" max="21" width="16.85546875" bestFit="1" customWidth="1"/>
  </cols>
  <sheetData>
    <row r="1" spans="1:20" ht="15.75" thickBot="1" x14ac:dyDescent="0.3">
      <c r="A1" t="s">
        <v>0</v>
      </c>
      <c r="B1" t="s">
        <v>1</v>
      </c>
      <c r="C1" t="s">
        <v>18</v>
      </c>
      <c r="E1" s="85" t="s">
        <v>19</v>
      </c>
      <c r="F1" s="86"/>
      <c r="G1" s="86"/>
      <c r="H1" s="86"/>
      <c r="I1" s="86"/>
      <c r="J1" s="86"/>
      <c r="K1" s="86"/>
      <c r="L1" s="86"/>
      <c r="M1" s="87"/>
      <c r="P1" s="49" t="s">
        <v>0</v>
      </c>
      <c r="Q1" s="50" t="s">
        <v>1</v>
      </c>
      <c r="R1" s="50" t="s">
        <v>11</v>
      </c>
      <c r="S1" s="50" t="s">
        <v>20</v>
      </c>
      <c r="T1" s="51" t="s">
        <v>21</v>
      </c>
    </row>
    <row r="2" spans="1:20" ht="15.75" thickBot="1" x14ac:dyDescent="0.3">
      <c r="A2" t="s">
        <v>5</v>
      </c>
      <c r="B2">
        <v>0.27</v>
      </c>
      <c r="C2">
        <f>B2*100</f>
        <v>27</v>
      </c>
      <c r="E2" s="8" t="s">
        <v>0</v>
      </c>
      <c r="F2" s="4" t="s">
        <v>18</v>
      </c>
      <c r="G2" s="4" t="s">
        <v>11</v>
      </c>
      <c r="H2" s="4" t="s">
        <v>0</v>
      </c>
      <c r="I2" s="4" t="s">
        <v>18</v>
      </c>
      <c r="J2" s="4" t="s">
        <v>11</v>
      </c>
      <c r="K2" s="4" t="s">
        <v>0</v>
      </c>
      <c r="L2" s="4" t="s">
        <v>18</v>
      </c>
      <c r="M2" s="5" t="s">
        <v>11</v>
      </c>
      <c r="P2" s="43" t="str">
        <f>$A$5</f>
        <v>K</v>
      </c>
      <c r="Q2" s="45">
        <f>$C$5/100</f>
        <v>0.14000000000000001</v>
      </c>
      <c r="R2" s="48">
        <v>111</v>
      </c>
      <c r="S2" s="55">
        <f>Q2*LEN(R2)</f>
        <v>0.42000000000000004</v>
      </c>
      <c r="T2" s="56">
        <f>-Q2*LOG(Q2,2)</f>
        <v>0.39711017748039695</v>
      </c>
    </row>
    <row r="3" spans="1:20" x14ac:dyDescent="0.25">
      <c r="A3" t="s">
        <v>3</v>
      </c>
      <c r="B3">
        <v>0.25</v>
      </c>
      <c r="C3">
        <f>B3*100</f>
        <v>25</v>
      </c>
      <c r="E3" s="29" t="str">
        <f>_xlfn.CONCAT($A$3,$A$5,$A$6)</f>
        <v>IKN</v>
      </c>
      <c r="F3" s="30">
        <f>SUM($C$3,$C$5:$C$6)</f>
        <v>51</v>
      </c>
      <c r="G3" s="6">
        <v>1</v>
      </c>
      <c r="H3" s="29" t="str">
        <f>_xlfn.CONCAT($A$5,$A$6)</f>
        <v>KN</v>
      </c>
      <c r="I3" s="30">
        <f>SUM($C$5:$C$6)</f>
        <v>26</v>
      </c>
      <c r="J3" s="9">
        <v>11</v>
      </c>
      <c r="K3" s="29" t="str">
        <f>$A$5</f>
        <v>K</v>
      </c>
      <c r="L3" s="30">
        <f>$C$5</f>
        <v>14.000000000000002</v>
      </c>
      <c r="M3" s="31">
        <v>111</v>
      </c>
      <c r="P3" s="17" t="str">
        <f>$A$6</f>
        <v>N</v>
      </c>
      <c r="Q3" s="1">
        <f>$C$6/100</f>
        <v>0.12</v>
      </c>
      <c r="R3" s="40">
        <v>110</v>
      </c>
      <c r="S3" s="57">
        <f t="shared" ref="S3:S6" si="0">Q3*LEN(R3)</f>
        <v>0.36</v>
      </c>
      <c r="T3" s="52">
        <f>-Q3*LOG(Q3,2)</f>
        <v>0.36706724268642821</v>
      </c>
    </row>
    <row r="4" spans="1:20" x14ac:dyDescent="0.25">
      <c r="A4" t="s">
        <v>2</v>
      </c>
      <c r="B4">
        <v>0.22</v>
      </c>
      <c r="C4">
        <f>B4*100</f>
        <v>22</v>
      </c>
      <c r="E4" s="32"/>
      <c r="F4" s="33"/>
      <c r="G4" s="33"/>
      <c r="H4" s="32"/>
      <c r="I4" s="33"/>
      <c r="J4" s="34"/>
      <c r="K4" s="12" t="str">
        <f>$A$6</f>
        <v>N</v>
      </c>
      <c r="L4" s="35">
        <f>$C$6</f>
        <v>12</v>
      </c>
      <c r="M4" s="36">
        <v>110</v>
      </c>
      <c r="P4" s="17" t="str">
        <f>_xlfn.CONCAT($A$3)</f>
        <v>I</v>
      </c>
      <c r="Q4" s="1">
        <f>SUM($C$3)/100</f>
        <v>0.25</v>
      </c>
      <c r="R4" s="41">
        <v>10</v>
      </c>
      <c r="S4" s="57">
        <f t="shared" si="0"/>
        <v>0.5</v>
      </c>
      <c r="T4" s="52">
        <f>-Q4*LOG(Q4,2)</f>
        <v>0.5</v>
      </c>
    </row>
    <row r="5" spans="1:20" ht="15.75" thickBot="1" x14ac:dyDescent="0.3">
      <c r="A5" t="s">
        <v>6</v>
      </c>
      <c r="B5">
        <v>0.14000000000000001</v>
      </c>
      <c r="C5">
        <f>B5*100</f>
        <v>14.000000000000002</v>
      </c>
      <c r="E5" s="37"/>
      <c r="F5" s="38"/>
      <c r="G5" s="7"/>
      <c r="H5" s="13" t="str">
        <f>_xlfn.CONCAT($A$3)</f>
        <v>I</v>
      </c>
      <c r="I5" s="39">
        <f>SUM($C$3)</f>
        <v>25</v>
      </c>
      <c r="J5" s="10">
        <v>10</v>
      </c>
      <c r="K5" s="13" t="str">
        <f>_xlfn.CONCAT($A$3)</f>
        <v>I</v>
      </c>
      <c r="L5" s="39">
        <f>SUM($C$3)</f>
        <v>25</v>
      </c>
      <c r="M5" s="10">
        <v>10</v>
      </c>
      <c r="P5" s="17" t="str">
        <f>$A$2</f>
        <v>A</v>
      </c>
      <c r="Q5" s="1">
        <f>$C$2/100</f>
        <v>0.27</v>
      </c>
      <c r="R5" s="41" t="s">
        <v>13</v>
      </c>
      <c r="S5" s="57">
        <f t="shared" si="0"/>
        <v>0.54</v>
      </c>
      <c r="T5" s="52">
        <f>-Q5*LOG(Q5,2)</f>
        <v>0.51002154565503921</v>
      </c>
    </row>
    <row r="6" spans="1:20" ht="15.75" thickBot="1" x14ac:dyDescent="0.3">
      <c r="A6" t="s">
        <v>4</v>
      </c>
      <c r="B6">
        <v>0.12</v>
      </c>
      <c r="C6">
        <f>B6*100</f>
        <v>12</v>
      </c>
      <c r="E6" s="29" t="str">
        <f>_xlfn.CONCAT($A$2,$A$4)</f>
        <v>AU</v>
      </c>
      <c r="F6" s="30">
        <f>SUM($C$2,$C$4)</f>
        <v>49</v>
      </c>
      <c r="G6" s="6">
        <v>0</v>
      </c>
      <c r="H6" s="29" t="str">
        <f>$A$2</f>
        <v>A</v>
      </c>
      <c r="I6" s="30">
        <f>$C$2</f>
        <v>27</v>
      </c>
      <c r="J6" s="11" t="s">
        <v>13</v>
      </c>
      <c r="K6" s="29" t="str">
        <f>$A$2</f>
        <v>A</v>
      </c>
      <c r="L6" s="30">
        <f>$C$2</f>
        <v>27</v>
      </c>
      <c r="M6" s="11" t="s">
        <v>13</v>
      </c>
      <c r="P6" s="25" t="str">
        <f>$A$4</f>
        <v>U</v>
      </c>
      <c r="Q6" s="3">
        <f>$C$4/100</f>
        <v>0.22</v>
      </c>
      <c r="R6" s="42" t="s">
        <v>12</v>
      </c>
      <c r="S6" s="58">
        <f t="shared" si="0"/>
        <v>0.44</v>
      </c>
      <c r="T6" s="54">
        <f>-Q6*LOG(Q6,2)</f>
        <v>0.48057340565023404</v>
      </c>
    </row>
    <row r="7" spans="1:20" ht="15.75" thickBot="1" x14ac:dyDescent="0.3">
      <c r="E7" s="37"/>
      <c r="F7" s="38"/>
      <c r="G7" s="7"/>
      <c r="H7" s="13" t="str">
        <f>$A$4</f>
        <v>U</v>
      </c>
      <c r="I7" s="39">
        <f>$C$4</f>
        <v>22</v>
      </c>
      <c r="J7" s="10" t="s">
        <v>12</v>
      </c>
      <c r="K7" s="13" t="str">
        <f>$A$4</f>
        <v>U</v>
      </c>
      <c r="L7" s="39">
        <f>$C$4</f>
        <v>22</v>
      </c>
      <c r="M7" s="10" t="s">
        <v>12</v>
      </c>
    </row>
    <row r="8" spans="1:20" x14ac:dyDescent="0.25">
      <c r="P8" s="46" t="s">
        <v>23</v>
      </c>
      <c r="Q8" s="60">
        <f>SUM(S2:S6)</f>
        <v>2.2600000000000002</v>
      </c>
    </row>
    <row r="9" spans="1:20" ht="15.75" thickBot="1" x14ac:dyDescent="0.3">
      <c r="P9" s="47" t="s">
        <v>22</v>
      </c>
      <c r="Q9" s="59">
        <f>SUM(T2:T6)/SUM(S2:S6)</f>
        <v>0.99768689003190181</v>
      </c>
    </row>
  </sheetData>
  <sortState xmlns:xlrd2="http://schemas.microsoft.com/office/spreadsheetml/2017/richdata2" ref="A2:C6">
    <sortCondition descending="1" ref="C2:C6"/>
  </sortState>
  <mergeCells count="1">
    <mergeCell ref="E1:M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"/>
  <sheetViews>
    <sheetView topLeftCell="L1" zoomScale="160" zoomScaleNormal="160" workbookViewId="0">
      <selection activeCell="S9" sqref="S9"/>
    </sheetView>
  </sheetViews>
  <sheetFormatPr defaultRowHeight="15" x14ac:dyDescent="0.25"/>
  <cols>
    <col min="1" max="1" width="7.42578125" bestFit="1" customWidth="1"/>
    <col min="2" max="3" width="26.5703125" bestFit="1" customWidth="1"/>
    <col min="4" max="5" width="24.28515625" bestFit="1" customWidth="1"/>
    <col min="6" max="6" width="12.5703125" bestFit="1" customWidth="1"/>
    <col min="7" max="7" width="24.28515625" bestFit="1" customWidth="1"/>
    <col min="8" max="8" width="12.5703125" bestFit="1" customWidth="1"/>
    <col min="9" max="11" width="24.28515625" bestFit="1" customWidth="1"/>
    <col min="12" max="12" width="4.42578125" bestFit="1" customWidth="1"/>
    <col min="13" max="13" width="24.28515625" bestFit="1" customWidth="1"/>
    <col min="14" max="14" width="11.28515625" bestFit="1" customWidth="1"/>
    <col min="15" max="15" width="24.28515625" bestFit="1" customWidth="1"/>
    <col min="16" max="16" width="10.42578125" customWidth="1"/>
    <col min="18" max="18" width="30" bestFit="1" customWidth="1"/>
    <col min="19" max="19" width="24.28515625" bestFit="1" customWidth="1"/>
    <col min="20" max="20" width="4.42578125" bestFit="1" customWidth="1"/>
    <col min="21" max="21" width="7.5703125" bestFit="1" customWidth="1"/>
    <col min="22" max="22" width="9.42578125" bestFit="1" customWidth="1"/>
  </cols>
  <sheetData>
    <row r="1" spans="1:22" x14ac:dyDescent="0.25">
      <c r="A1" s="14" t="s">
        <v>0</v>
      </c>
      <c r="B1" s="15" t="s">
        <v>1</v>
      </c>
      <c r="C1" s="15" t="s">
        <v>1</v>
      </c>
      <c r="D1" s="15" t="s">
        <v>7</v>
      </c>
      <c r="E1" s="15" t="s">
        <v>1</v>
      </c>
      <c r="F1" s="15" t="s">
        <v>8</v>
      </c>
      <c r="G1" s="15" t="s">
        <v>1</v>
      </c>
      <c r="H1" s="15" t="s">
        <v>9</v>
      </c>
      <c r="I1" s="15" t="s">
        <v>1</v>
      </c>
      <c r="J1" s="15" t="s">
        <v>9</v>
      </c>
      <c r="K1" s="16" t="s">
        <v>1</v>
      </c>
      <c r="R1" s="43" t="s">
        <v>0</v>
      </c>
      <c r="S1" s="44" t="s">
        <v>1</v>
      </c>
      <c r="T1" s="45" t="s">
        <v>11</v>
      </c>
      <c r="U1" s="2" t="s">
        <v>20</v>
      </c>
      <c r="V1" t="s">
        <v>24</v>
      </c>
    </row>
    <row r="2" spans="1:22" x14ac:dyDescent="0.25">
      <c r="A2" s="17" t="s">
        <v>5</v>
      </c>
      <c r="B2" s="1">
        <v>0.27</v>
      </c>
      <c r="C2" s="1">
        <f>B2*100</f>
        <v>27</v>
      </c>
      <c r="D2" s="1" t="str">
        <f>$A$2</f>
        <v>A</v>
      </c>
      <c r="E2" s="1">
        <f>$C$2</f>
        <v>27</v>
      </c>
      <c r="F2" s="1" t="str">
        <f>_xlfn.CONCAT($D$4:$D$5)</f>
        <v>IU</v>
      </c>
      <c r="G2" s="1">
        <f>SUM($E$4:$E$5)</f>
        <v>47</v>
      </c>
      <c r="H2" s="1" t="str">
        <f>_xlfn.CONCAT($F$3:$F$4)</f>
        <v>AKN</v>
      </c>
      <c r="I2" s="1">
        <f>SUM($G$3:$G$4)</f>
        <v>53</v>
      </c>
      <c r="J2" s="1" t="str">
        <f>_xlfn.CONCAT($H$2:$H$3)</f>
        <v>AKNIU</v>
      </c>
      <c r="K2" s="2">
        <f>SUM($I$2:$I$3)</f>
        <v>100</v>
      </c>
      <c r="R2" s="17" t="s">
        <v>5</v>
      </c>
      <c r="S2" s="1">
        <v>0.27</v>
      </c>
      <c r="T2" s="22" t="s">
        <v>12</v>
      </c>
      <c r="U2" s="52">
        <f>S2*LEN(T2)</f>
        <v>0.54</v>
      </c>
      <c r="V2" s="53">
        <f>-S2*LOG(S2,2)</f>
        <v>0.51002154565503921</v>
      </c>
    </row>
    <row r="3" spans="1:22" x14ac:dyDescent="0.25">
      <c r="A3" s="17" t="s">
        <v>3</v>
      </c>
      <c r="B3" s="1">
        <v>0.25</v>
      </c>
      <c r="C3" s="1">
        <f>B3*100</f>
        <v>25</v>
      </c>
      <c r="D3" s="1" t="str">
        <f>_xlfn.CONCAT($A$5:$A$6)</f>
        <v>KN</v>
      </c>
      <c r="E3" s="1">
        <f>SUM($C$5:$C$6)</f>
        <v>26</v>
      </c>
      <c r="F3" s="1" t="str">
        <f>$D$2</f>
        <v>A</v>
      </c>
      <c r="G3" s="1">
        <f>$E$2</f>
        <v>27</v>
      </c>
      <c r="H3" s="1" t="str">
        <f>$F$2</f>
        <v>IU</v>
      </c>
      <c r="I3" s="1">
        <f>$G$2</f>
        <v>47</v>
      </c>
      <c r="J3" s="1"/>
      <c r="K3" s="2"/>
      <c r="R3" s="17" t="s">
        <v>3</v>
      </c>
      <c r="S3" s="1">
        <v>0.25</v>
      </c>
      <c r="T3" s="22" t="s">
        <v>14</v>
      </c>
      <c r="U3" s="52">
        <f t="shared" ref="U3:U6" si="0">S3*LEN(T3)</f>
        <v>0.5</v>
      </c>
      <c r="V3" s="53">
        <f t="shared" ref="V3:V6" si="1">-S3*LOG(S3,2)</f>
        <v>0.5</v>
      </c>
    </row>
    <row r="4" spans="1:22" x14ac:dyDescent="0.25">
      <c r="A4" s="17" t="s">
        <v>2</v>
      </c>
      <c r="B4" s="1">
        <v>0.22</v>
      </c>
      <c r="C4" s="1">
        <f>B4*100</f>
        <v>22</v>
      </c>
      <c r="D4" s="1" t="str">
        <f>$A$3</f>
        <v>I</v>
      </c>
      <c r="E4" s="1">
        <f>$C$3</f>
        <v>25</v>
      </c>
      <c r="F4" s="1" t="str">
        <f>$D$3</f>
        <v>KN</v>
      </c>
      <c r="G4" s="1">
        <f>$E$3</f>
        <v>26</v>
      </c>
      <c r="H4" s="1"/>
      <c r="I4" s="1"/>
      <c r="J4" s="1"/>
      <c r="K4" s="2"/>
      <c r="R4" s="17" t="s">
        <v>2</v>
      </c>
      <c r="S4" s="1">
        <v>0.22</v>
      </c>
      <c r="T4" s="22" t="s">
        <v>15</v>
      </c>
      <c r="U4" s="52">
        <f t="shared" si="0"/>
        <v>0.44</v>
      </c>
      <c r="V4" s="53">
        <f t="shared" si="1"/>
        <v>0.48057340565023404</v>
      </c>
    </row>
    <row r="5" spans="1:22" x14ac:dyDescent="0.25">
      <c r="A5" s="17" t="s">
        <v>6</v>
      </c>
      <c r="B5" s="1">
        <v>0.14000000000000001</v>
      </c>
      <c r="C5" s="1">
        <f>B5*100</f>
        <v>14.000000000000002</v>
      </c>
      <c r="D5" s="1" t="str">
        <f>$A$4</f>
        <v>U</v>
      </c>
      <c r="E5" s="1">
        <f>$C$4</f>
        <v>22</v>
      </c>
      <c r="F5" s="1"/>
      <c r="G5" s="1"/>
      <c r="H5" s="1"/>
      <c r="I5" s="1"/>
      <c r="J5" s="1"/>
      <c r="K5" s="2"/>
      <c r="R5" s="17" t="s">
        <v>6</v>
      </c>
      <c r="S5" s="1">
        <v>0.14000000000000001</v>
      </c>
      <c r="T5" s="22" t="s">
        <v>16</v>
      </c>
      <c r="U5" s="52">
        <f t="shared" si="0"/>
        <v>0.42000000000000004</v>
      </c>
      <c r="V5" s="53">
        <f t="shared" si="1"/>
        <v>0.39711017748039695</v>
      </c>
    </row>
    <row r="6" spans="1:22" ht="15.75" thickBot="1" x14ac:dyDescent="0.3">
      <c r="A6" s="18" t="s">
        <v>4</v>
      </c>
      <c r="B6" s="4">
        <v>0.12</v>
      </c>
      <c r="C6" s="4">
        <f>B6*100</f>
        <v>12</v>
      </c>
      <c r="D6" s="4"/>
      <c r="E6" s="4"/>
      <c r="F6" s="4"/>
      <c r="G6" s="4"/>
      <c r="H6" s="4"/>
      <c r="I6" s="4"/>
      <c r="J6" s="4"/>
      <c r="K6" s="5"/>
      <c r="R6" s="25" t="s">
        <v>4</v>
      </c>
      <c r="S6" s="3">
        <v>0.12</v>
      </c>
      <c r="T6" s="26" t="s">
        <v>17</v>
      </c>
      <c r="U6" s="54">
        <f t="shared" si="0"/>
        <v>0.36</v>
      </c>
      <c r="V6" s="53">
        <f t="shared" si="1"/>
        <v>0.36706724268642821</v>
      </c>
    </row>
    <row r="7" spans="1:22" ht="15.75" thickBot="1" x14ac:dyDescent="0.3">
      <c r="P7" s="19"/>
    </row>
    <row r="8" spans="1:22" x14ac:dyDescent="0.25">
      <c r="A8" s="88" t="s">
        <v>10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90"/>
      <c r="R8" s="46" t="s">
        <v>23</v>
      </c>
      <c r="S8" s="60">
        <f>SUM(U2:U6)</f>
        <v>2.2599999999999998</v>
      </c>
    </row>
    <row r="9" spans="1:22" ht="15.75" thickBot="1" x14ac:dyDescent="0.3">
      <c r="A9" s="20" t="s">
        <v>0</v>
      </c>
      <c r="B9" s="21" t="s">
        <v>11</v>
      </c>
      <c r="C9" s="1" t="s">
        <v>1</v>
      </c>
      <c r="D9" s="1" t="s">
        <v>1</v>
      </c>
      <c r="E9" s="1" t="s">
        <v>7</v>
      </c>
      <c r="F9" s="21" t="s">
        <v>11</v>
      </c>
      <c r="G9" s="1" t="s">
        <v>1</v>
      </c>
      <c r="H9" s="1" t="s">
        <v>8</v>
      </c>
      <c r="I9" s="21" t="s">
        <v>11</v>
      </c>
      <c r="J9" s="1" t="s">
        <v>1</v>
      </c>
      <c r="K9" s="1" t="s">
        <v>9</v>
      </c>
      <c r="L9" s="21" t="s">
        <v>11</v>
      </c>
      <c r="M9" s="1" t="s">
        <v>1</v>
      </c>
      <c r="N9" s="1" t="s">
        <v>9</v>
      </c>
      <c r="O9" s="2" t="s">
        <v>1</v>
      </c>
      <c r="R9" s="47" t="s">
        <v>22</v>
      </c>
      <c r="S9" s="59">
        <f>SUM(V2:V6)/SUM(U2:U6)</f>
        <v>0.99768689003190203</v>
      </c>
    </row>
    <row r="10" spans="1:22" x14ac:dyDescent="0.25">
      <c r="A10" s="17" t="s">
        <v>5</v>
      </c>
      <c r="B10" s="22" t="s">
        <v>12</v>
      </c>
      <c r="C10" s="1">
        <v>0.27</v>
      </c>
      <c r="D10" s="1">
        <f>C10*100</f>
        <v>27</v>
      </c>
      <c r="E10" s="1" t="str">
        <f>$A$2</f>
        <v>A</v>
      </c>
      <c r="F10" s="22" t="s">
        <v>12</v>
      </c>
      <c r="G10" s="1">
        <f>$C$2</f>
        <v>27</v>
      </c>
      <c r="H10" s="1" t="str">
        <f>_xlfn.CONCAT($D$4:$D$5)</f>
        <v>IU</v>
      </c>
      <c r="I10" s="23">
        <v>1</v>
      </c>
      <c r="J10" s="1">
        <f>SUM($E$4:$E$5)</f>
        <v>47</v>
      </c>
      <c r="K10" s="1" t="str">
        <f>_xlfn.CONCAT($F$3:$F$4)</f>
        <v>AKN</v>
      </c>
      <c r="L10" s="23">
        <v>0</v>
      </c>
      <c r="M10" s="1">
        <f>SUM($G$3:$G$4)</f>
        <v>53</v>
      </c>
      <c r="N10" s="1" t="str">
        <f>_xlfn.CONCAT($H$2:$H$3)</f>
        <v>AKNIU</v>
      </c>
      <c r="O10" s="2">
        <f>SUM($I$2:$I$3)</f>
        <v>100</v>
      </c>
    </row>
    <row r="11" spans="1:22" x14ac:dyDescent="0.25">
      <c r="A11" s="17" t="s">
        <v>3</v>
      </c>
      <c r="B11" s="22" t="s">
        <v>14</v>
      </c>
      <c r="C11" s="1">
        <v>0.25</v>
      </c>
      <c r="D11" s="1">
        <f>C11*100</f>
        <v>25</v>
      </c>
      <c r="E11" s="1" t="str">
        <f>_xlfn.CONCAT($A$5:$A$6)</f>
        <v>KN</v>
      </c>
      <c r="F11" s="23" t="s">
        <v>13</v>
      </c>
      <c r="G11" s="1">
        <f>SUM($C$5:$C$6)</f>
        <v>26</v>
      </c>
      <c r="H11" s="1" t="str">
        <f>$D$2</f>
        <v>A</v>
      </c>
      <c r="I11" s="22" t="s">
        <v>12</v>
      </c>
      <c r="J11" s="1">
        <f>$E$2</f>
        <v>27</v>
      </c>
      <c r="K11" s="1" t="str">
        <f>$F$2</f>
        <v>IU</v>
      </c>
      <c r="L11" s="23">
        <v>1</v>
      </c>
      <c r="M11" s="1">
        <f>$G$2</f>
        <v>47</v>
      </c>
      <c r="N11" s="1"/>
      <c r="O11" s="2"/>
    </row>
    <row r="12" spans="1:22" x14ac:dyDescent="0.25">
      <c r="A12" s="17" t="s">
        <v>2</v>
      </c>
      <c r="B12" s="22" t="s">
        <v>15</v>
      </c>
      <c r="C12" s="1">
        <v>0.22</v>
      </c>
      <c r="D12" s="1">
        <f>C12*100</f>
        <v>22</v>
      </c>
      <c r="E12" s="1" t="str">
        <f>$A$3</f>
        <v>I</v>
      </c>
      <c r="F12" s="22" t="s">
        <v>14</v>
      </c>
      <c r="G12" s="1">
        <f>$C$3</f>
        <v>25</v>
      </c>
      <c r="H12" s="1" t="str">
        <f>$D$3</f>
        <v>KN</v>
      </c>
      <c r="I12" s="23" t="s">
        <v>13</v>
      </c>
      <c r="J12" s="1">
        <f>$E$3</f>
        <v>26</v>
      </c>
      <c r="K12" s="1"/>
      <c r="L12" s="23"/>
      <c r="M12" s="23"/>
      <c r="N12" s="23"/>
      <c r="O12" s="24"/>
    </row>
    <row r="13" spans="1:22" x14ac:dyDescent="0.25">
      <c r="A13" s="17" t="s">
        <v>6</v>
      </c>
      <c r="B13" s="22" t="s">
        <v>16</v>
      </c>
      <c r="C13" s="1">
        <v>0.14000000000000001</v>
      </c>
      <c r="D13" s="1">
        <f>C13*100</f>
        <v>14.000000000000002</v>
      </c>
      <c r="E13" s="1" t="str">
        <f>$A$4</f>
        <v>U</v>
      </c>
      <c r="F13" s="22" t="s">
        <v>15</v>
      </c>
      <c r="G13" s="1">
        <f>$C$4</f>
        <v>22</v>
      </c>
      <c r="H13" s="1"/>
      <c r="I13" s="23"/>
      <c r="J13" s="23"/>
      <c r="K13" s="23"/>
      <c r="L13" s="23"/>
      <c r="M13" s="23"/>
      <c r="N13" s="23"/>
      <c r="O13" s="24"/>
    </row>
    <row r="14" spans="1:22" ht="15.75" thickBot="1" x14ac:dyDescent="0.3">
      <c r="A14" s="25" t="s">
        <v>4</v>
      </c>
      <c r="B14" s="26" t="s">
        <v>17</v>
      </c>
      <c r="C14" s="3">
        <v>0.12</v>
      </c>
      <c r="D14" s="3">
        <f>C14*100</f>
        <v>12</v>
      </c>
      <c r="E14" s="3"/>
      <c r="F14" s="27"/>
      <c r="G14" s="27"/>
      <c r="H14" s="27"/>
      <c r="I14" s="27"/>
      <c r="J14" s="27"/>
      <c r="K14" s="27"/>
      <c r="L14" s="27"/>
      <c r="M14" s="27"/>
      <c r="N14" s="27"/>
      <c r="O14" s="28"/>
    </row>
  </sheetData>
  <autoFilter ref="A1:C6" xr:uid="{00000000-0001-0000-0000-000000000000}">
    <sortState xmlns:xlrd2="http://schemas.microsoft.com/office/spreadsheetml/2017/richdata2" ref="A2:C6">
      <sortCondition descending="1" ref="C1:C6"/>
    </sortState>
  </autoFilter>
  <sortState xmlns:xlrd2="http://schemas.microsoft.com/office/spreadsheetml/2017/richdata2" ref="H2:I3">
    <sortCondition descending="1" ref="I2:I3"/>
  </sortState>
  <mergeCells count="1">
    <mergeCell ref="A8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54D9D-92E5-43F9-87DD-4183ED15D316}">
  <dimension ref="B1:O8"/>
  <sheetViews>
    <sheetView tabSelected="1" workbookViewId="0">
      <selection activeCell="H15" sqref="H15"/>
    </sheetView>
  </sheetViews>
  <sheetFormatPr defaultRowHeight="15" x14ac:dyDescent="0.25"/>
  <cols>
    <col min="11" max="11" width="24.42578125" bestFit="1" customWidth="1"/>
    <col min="14" max="14" width="17.42578125" bestFit="1" customWidth="1"/>
    <col min="15" max="15" width="34.42578125" bestFit="1" customWidth="1"/>
  </cols>
  <sheetData>
    <row r="1" spans="2:15" ht="15.75" thickBot="1" x14ac:dyDescent="0.3"/>
    <row r="2" spans="2:15" ht="15.75" thickBot="1" x14ac:dyDescent="0.3">
      <c r="B2" s="82"/>
      <c r="C2" s="91" t="s">
        <v>25</v>
      </c>
      <c r="D2" s="92"/>
      <c r="E2" s="92"/>
      <c r="F2" s="92"/>
      <c r="G2" s="92"/>
      <c r="H2" s="92"/>
      <c r="I2" s="92"/>
      <c r="J2" s="93"/>
      <c r="N2" s="63" t="s">
        <v>26</v>
      </c>
      <c r="O2" s="62" t="s">
        <v>27</v>
      </c>
    </row>
    <row r="3" spans="2:15" ht="15.75" thickBot="1" x14ac:dyDescent="0.3">
      <c r="B3" s="12" t="s">
        <v>0</v>
      </c>
      <c r="C3" s="78">
        <v>7</v>
      </c>
      <c r="D3" s="64">
        <v>6</v>
      </c>
      <c r="E3" s="64">
        <v>5</v>
      </c>
      <c r="F3" s="64">
        <v>4</v>
      </c>
      <c r="G3" s="64">
        <v>3</v>
      </c>
      <c r="H3" s="64">
        <v>2</v>
      </c>
      <c r="I3" s="75">
        <v>1</v>
      </c>
      <c r="J3" s="76">
        <v>0</v>
      </c>
      <c r="N3" s="8">
        <v>1</v>
      </c>
      <c r="O3" s="5">
        <f>N3+1</f>
        <v>2</v>
      </c>
    </row>
    <row r="4" spans="2:15" ht="15.75" thickBot="1" x14ac:dyDescent="0.3">
      <c r="B4" s="12">
        <v>1</v>
      </c>
      <c r="C4" s="72">
        <v>0</v>
      </c>
      <c r="D4" s="1">
        <v>0</v>
      </c>
      <c r="E4" s="1">
        <v>0</v>
      </c>
      <c r="F4" s="1">
        <v>0</v>
      </c>
      <c r="G4" s="65">
        <v>0</v>
      </c>
      <c r="H4" s="70">
        <v>0</v>
      </c>
      <c r="I4" s="66">
        <v>0</v>
      </c>
      <c r="J4" s="67">
        <v>0</v>
      </c>
      <c r="K4" t="s">
        <v>29</v>
      </c>
    </row>
    <row r="5" spans="2:15" ht="15.75" thickBot="1" x14ac:dyDescent="0.3">
      <c r="B5" s="12">
        <v>2</v>
      </c>
      <c r="C5" s="72">
        <v>0</v>
      </c>
      <c r="D5" s="1">
        <v>0</v>
      </c>
      <c r="E5" s="65">
        <v>0</v>
      </c>
      <c r="F5" s="70">
        <v>0</v>
      </c>
      <c r="G5" s="66">
        <v>0</v>
      </c>
      <c r="H5" s="71">
        <v>0</v>
      </c>
      <c r="I5" s="68">
        <v>1</v>
      </c>
      <c r="J5" s="69">
        <v>1</v>
      </c>
      <c r="K5" s="94" t="str" cm="1">
        <f t="array" ref="K5">_xlfn.CONCAT("&lt;= ",SUM(--(C4:J4&lt;&gt;C5:J5)))</f>
        <v>&lt;= 2</v>
      </c>
    </row>
    <row r="6" spans="2:15" ht="15.75" thickBot="1" x14ac:dyDescent="0.3">
      <c r="B6" s="12">
        <v>3</v>
      </c>
      <c r="C6" s="79">
        <v>0</v>
      </c>
      <c r="D6" s="70">
        <v>0</v>
      </c>
      <c r="E6" s="66">
        <v>0</v>
      </c>
      <c r="F6" s="71">
        <v>0</v>
      </c>
      <c r="G6" s="68">
        <v>1</v>
      </c>
      <c r="H6" s="69">
        <v>1</v>
      </c>
      <c r="I6" s="74">
        <v>1</v>
      </c>
      <c r="J6" s="77">
        <v>1</v>
      </c>
      <c r="K6" s="94" t="str" cm="1">
        <f t="array" ref="K6">_xlfn.CONCAT("&lt;= ",SUM(--(C5:J5&lt;&gt;C6:J6)))</f>
        <v>&lt;= 2</v>
      </c>
    </row>
    <row r="7" spans="2:15" ht="15.75" thickBot="1" x14ac:dyDescent="0.3">
      <c r="B7" s="12">
        <v>4</v>
      </c>
      <c r="C7" s="80">
        <v>0</v>
      </c>
      <c r="D7" s="71">
        <v>0</v>
      </c>
      <c r="E7" s="68">
        <v>1</v>
      </c>
      <c r="F7" s="69">
        <v>1</v>
      </c>
      <c r="G7" s="74">
        <v>1</v>
      </c>
      <c r="H7" s="45">
        <v>1</v>
      </c>
      <c r="I7" s="1">
        <v>1</v>
      </c>
      <c r="J7" s="2">
        <v>1</v>
      </c>
      <c r="K7" s="94" t="str" cm="1">
        <f t="array" ref="K7">_xlfn.CONCAT("&lt;= ",SUM(--(C6:J6&lt;&gt;C7:J7)))</f>
        <v>&lt;= 2</v>
      </c>
    </row>
    <row r="8" spans="2:15" ht="15.75" thickBot="1" x14ac:dyDescent="0.3">
      <c r="B8" s="13">
        <v>5</v>
      </c>
      <c r="C8" s="81">
        <v>1</v>
      </c>
      <c r="D8" s="69">
        <v>1</v>
      </c>
      <c r="E8" s="73">
        <v>1</v>
      </c>
      <c r="F8" s="4">
        <v>1</v>
      </c>
      <c r="G8" s="3">
        <v>1</v>
      </c>
      <c r="H8" s="3">
        <v>1</v>
      </c>
      <c r="I8" s="3">
        <v>1</v>
      </c>
      <c r="J8" s="61">
        <v>1</v>
      </c>
      <c r="K8" s="94" t="str" cm="1">
        <f t="array" ref="K8">_xlfn.CONCAT("&lt;= ",SUM(--(C7:J7&lt;&gt;C8:J8)))</f>
        <v>&lt;= 2</v>
      </c>
    </row>
  </sheetData>
  <mergeCells count="1">
    <mergeCell ref="C2:J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DDDF7-71CC-40C3-B370-EBCC14D57DEB}">
  <dimension ref="A1:I18"/>
  <sheetViews>
    <sheetView workbookViewId="0">
      <selection activeCell="K22" sqref="K22"/>
    </sheetView>
  </sheetViews>
  <sheetFormatPr defaultRowHeight="15" x14ac:dyDescent="0.25"/>
  <cols>
    <col min="1" max="1" width="24.42578125" bestFit="1" customWidth="1"/>
    <col min="6" max="6" width="9.5703125" bestFit="1" customWidth="1"/>
    <col min="7" max="7" width="32.5703125" bestFit="1" customWidth="1"/>
    <col min="9" max="9" width="65.7109375" bestFit="1" customWidth="1"/>
  </cols>
  <sheetData>
    <row r="1" spans="1:9" ht="15.75" thickBot="1" x14ac:dyDescent="0.3"/>
    <row r="2" spans="1:9" x14ac:dyDescent="0.25">
      <c r="B2" s="46">
        <v>3</v>
      </c>
      <c r="C2" s="83">
        <v>2</v>
      </c>
      <c r="D2" s="83">
        <v>1</v>
      </c>
      <c r="E2" s="83">
        <v>0</v>
      </c>
      <c r="F2" s="84" t="s">
        <v>28</v>
      </c>
      <c r="H2">
        <f>MIN(A4:A18)</f>
        <v>2</v>
      </c>
      <c r="I2" t="s">
        <v>30</v>
      </c>
    </row>
    <row r="3" spans="1:9" x14ac:dyDescent="0.25">
      <c r="A3" t="s">
        <v>29</v>
      </c>
      <c r="B3" s="20">
        <v>0</v>
      </c>
      <c r="C3" s="1">
        <v>0</v>
      </c>
      <c r="D3" s="1">
        <v>0</v>
      </c>
      <c r="E3" s="1">
        <v>0</v>
      </c>
      <c r="F3" s="2">
        <f>IF(MOD(SUM(B3:E3),2)=1,1,0)</f>
        <v>0</v>
      </c>
      <c r="G3" t="str">
        <f>"=KDYŽ(MOD(SUMA(B3:E3);2)=1;1;0)"</f>
        <v>=KDYŽ(MOD(SUMA(B3:E3);2)=1;1;0)</v>
      </c>
    </row>
    <row r="4" spans="1:9" x14ac:dyDescent="0.25">
      <c r="A4" cm="1">
        <f t="array" ref="A4">SUM(--(B3:F3&lt;&gt;B4:F4))</f>
        <v>2</v>
      </c>
      <c r="B4" s="20">
        <v>0</v>
      </c>
      <c r="C4" s="1">
        <v>0</v>
      </c>
      <c r="D4" s="1">
        <v>0</v>
      </c>
      <c r="E4" s="1">
        <v>1</v>
      </c>
      <c r="F4" s="2">
        <f t="shared" ref="F4:F17" si="0">IF(MOD(SUM(B4:E4),2)=1,1,0)</f>
        <v>1</v>
      </c>
    </row>
    <row r="5" spans="1:9" x14ac:dyDescent="0.25">
      <c r="A5" cm="1">
        <f t="array" ref="A5">SUM(--(B4:F4&lt;&gt;B5:F5))</f>
        <v>2</v>
      </c>
      <c r="B5" s="20">
        <v>0</v>
      </c>
      <c r="C5" s="1">
        <v>0</v>
      </c>
      <c r="D5" s="1">
        <v>1</v>
      </c>
      <c r="E5" s="1">
        <v>0</v>
      </c>
      <c r="F5" s="2">
        <f t="shared" si="0"/>
        <v>1</v>
      </c>
    </row>
    <row r="6" spans="1:9" x14ac:dyDescent="0.25">
      <c r="A6" cm="1">
        <f t="array" ref="A6">SUM(--(B5:F5&lt;&gt;B6:F6))</f>
        <v>2</v>
      </c>
      <c r="B6" s="20">
        <v>0</v>
      </c>
      <c r="C6" s="1">
        <v>0</v>
      </c>
      <c r="D6" s="1">
        <v>1</v>
      </c>
      <c r="E6" s="1">
        <v>1</v>
      </c>
      <c r="F6" s="2">
        <f t="shared" si="0"/>
        <v>0</v>
      </c>
    </row>
    <row r="7" spans="1:9" x14ac:dyDescent="0.25">
      <c r="A7" cm="1">
        <f t="array" ref="A7">SUM(--(B6:F6&lt;&gt;B7:F7))</f>
        <v>4</v>
      </c>
      <c r="B7" s="20">
        <v>0</v>
      </c>
      <c r="C7" s="1">
        <v>1</v>
      </c>
      <c r="D7" s="1">
        <v>0</v>
      </c>
      <c r="E7" s="1">
        <v>0</v>
      </c>
      <c r="F7" s="2">
        <f t="shared" si="0"/>
        <v>1</v>
      </c>
    </row>
    <row r="8" spans="1:9" x14ac:dyDescent="0.25">
      <c r="A8" cm="1">
        <f t="array" ref="A8">SUM(--(B7:F7&lt;&gt;B8:F8))</f>
        <v>2</v>
      </c>
      <c r="B8" s="20">
        <v>0</v>
      </c>
      <c r="C8" s="1">
        <v>1</v>
      </c>
      <c r="D8" s="1">
        <v>0</v>
      </c>
      <c r="E8" s="1">
        <v>1</v>
      </c>
      <c r="F8" s="2">
        <f t="shared" si="0"/>
        <v>0</v>
      </c>
    </row>
    <row r="9" spans="1:9" x14ac:dyDescent="0.25">
      <c r="A9" cm="1">
        <f t="array" ref="A9">SUM(--(B8:F8&lt;&gt;B9:F9))</f>
        <v>2</v>
      </c>
      <c r="B9" s="20">
        <v>0</v>
      </c>
      <c r="C9" s="1">
        <v>1</v>
      </c>
      <c r="D9" s="1">
        <v>1</v>
      </c>
      <c r="E9" s="1">
        <v>0</v>
      </c>
      <c r="F9" s="2">
        <f t="shared" si="0"/>
        <v>0</v>
      </c>
    </row>
    <row r="10" spans="1:9" x14ac:dyDescent="0.25">
      <c r="A10" cm="1">
        <f t="array" ref="A10">SUM(--(B9:F9&lt;&gt;B10:F10))</f>
        <v>2</v>
      </c>
      <c r="B10" s="20">
        <v>0</v>
      </c>
      <c r="C10" s="1">
        <v>1</v>
      </c>
      <c r="D10" s="1">
        <v>1</v>
      </c>
      <c r="E10" s="1">
        <v>1</v>
      </c>
      <c r="F10" s="2">
        <f t="shared" si="0"/>
        <v>1</v>
      </c>
    </row>
    <row r="11" spans="1:9" x14ac:dyDescent="0.25">
      <c r="A11" cm="1">
        <f t="array" ref="A11">SUM(--(B10:F10&lt;&gt;B11:F11))</f>
        <v>4</v>
      </c>
      <c r="B11" s="20">
        <v>1</v>
      </c>
      <c r="C11" s="1">
        <v>0</v>
      </c>
      <c r="D11" s="1">
        <v>0</v>
      </c>
      <c r="E11" s="1">
        <v>0</v>
      </c>
      <c r="F11" s="2">
        <f t="shared" si="0"/>
        <v>1</v>
      </c>
    </row>
    <row r="12" spans="1:9" x14ac:dyDescent="0.25">
      <c r="A12" cm="1">
        <f t="array" ref="A12">SUM(--(B11:F11&lt;&gt;B12:F12))</f>
        <v>2</v>
      </c>
      <c r="B12" s="20">
        <v>1</v>
      </c>
      <c r="C12" s="1">
        <v>0</v>
      </c>
      <c r="D12" s="1">
        <v>0</v>
      </c>
      <c r="E12" s="1">
        <v>1</v>
      </c>
      <c r="F12" s="2">
        <f t="shared" si="0"/>
        <v>0</v>
      </c>
    </row>
    <row r="13" spans="1:9" x14ac:dyDescent="0.25">
      <c r="A13" cm="1">
        <f t="array" ref="A13">SUM(--(B12:F12&lt;&gt;B13:F13))</f>
        <v>2</v>
      </c>
      <c r="B13" s="20">
        <v>1</v>
      </c>
      <c r="C13" s="1">
        <v>0</v>
      </c>
      <c r="D13" s="1">
        <v>1</v>
      </c>
      <c r="E13" s="1">
        <v>0</v>
      </c>
      <c r="F13" s="2">
        <f t="shared" si="0"/>
        <v>0</v>
      </c>
    </row>
    <row r="14" spans="1:9" x14ac:dyDescent="0.25">
      <c r="A14" cm="1">
        <f t="array" ref="A14">SUM(--(B13:F13&lt;&gt;B14:F14))</f>
        <v>2</v>
      </c>
      <c r="B14" s="20">
        <v>1</v>
      </c>
      <c r="C14" s="1">
        <v>0</v>
      </c>
      <c r="D14" s="1">
        <v>1</v>
      </c>
      <c r="E14" s="1">
        <v>1</v>
      </c>
      <c r="F14" s="2">
        <f t="shared" si="0"/>
        <v>1</v>
      </c>
    </row>
    <row r="15" spans="1:9" x14ac:dyDescent="0.25">
      <c r="A15" cm="1">
        <f t="array" ref="A15">SUM(--(B14:F14&lt;&gt;B15:F15))</f>
        <v>4</v>
      </c>
      <c r="B15" s="20">
        <v>1</v>
      </c>
      <c r="C15" s="1">
        <v>1</v>
      </c>
      <c r="D15" s="1">
        <v>0</v>
      </c>
      <c r="E15" s="1">
        <v>0</v>
      </c>
      <c r="F15" s="2">
        <f t="shared" si="0"/>
        <v>0</v>
      </c>
    </row>
    <row r="16" spans="1:9" x14ac:dyDescent="0.25">
      <c r="A16" cm="1">
        <f t="array" ref="A16">SUM(--(B15:F15&lt;&gt;B16:F16))</f>
        <v>2</v>
      </c>
      <c r="B16" s="20">
        <v>1</v>
      </c>
      <c r="C16" s="1">
        <v>1</v>
      </c>
      <c r="D16" s="1">
        <v>0</v>
      </c>
      <c r="E16" s="1">
        <v>1</v>
      </c>
      <c r="F16" s="2">
        <f t="shared" si="0"/>
        <v>1</v>
      </c>
    </row>
    <row r="17" spans="1:6" x14ac:dyDescent="0.25">
      <c r="A17" cm="1">
        <f t="array" ref="A17">SUM(--(B16:F16&lt;&gt;B17:F17))</f>
        <v>2</v>
      </c>
      <c r="B17" s="20">
        <v>1</v>
      </c>
      <c r="C17" s="1">
        <v>1</v>
      </c>
      <c r="D17" s="1">
        <v>1</v>
      </c>
      <c r="E17" s="1">
        <v>0</v>
      </c>
      <c r="F17" s="2">
        <f t="shared" si="0"/>
        <v>1</v>
      </c>
    </row>
    <row r="18" spans="1:6" ht="15.75" thickBot="1" x14ac:dyDescent="0.3">
      <c r="A18" cm="1">
        <f t="array" ref="A18">SUM(--(B17:F17&lt;&gt;B18:F18))</f>
        <v>2</v>
      </c>
      <c r="B18" s="47">
        <v>1</v>
      </c>
      <c r="C18" s="3">
        <v>1</v>
      </c>
      <c r="D18" s="3">
        <v>1</v>
      </c>
      <c r="E18" s="3">
        <v>1</v>
      </c>
      <c r="F18" s="61">
        <f>IF(MOD(SUM(B18:E18),2)=1,1,0)</f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Shannon-Fano</vt:lpstr>
      <vt:lpstr>Huffman</vt:lpstr>
      <vt:lpstr>Hammingův kód</vt:lpstr>
      <vt:lpstr>Paritní kód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Wenig</dc:creator>
  <cp:lastModifiedBy>Anonymous</cp:lastModifiedBy>
  <dcterms:created xsi:type="dcterms:W3CDTF">2015-06-05T18:19:34Z</dcterms:created>
  <dcterms:modified xsi:type="dcterms:W3CDTF">2025-11-03T20:38:14Z</dcterms:modified>
</cp:coreProperties>
</file>