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d.docs.live.net/08ca195e711d8c90/Plocha/ŠKOLA/ZCU/UIN/Semináře/12/"/>
    </mc:Choice>
  </mc:AlternateContent>
  <xr:revisionPtr revIDLastSave="316" documentId="13_ncr:1_{503E4F77-BA05-458A-AB03-B1B5D15FDCFC}" xr6:coauthVersionLast="47" xr6:coauthVersionMax="47" xr10:uidLastSave="{7A87C69E-CEC3-44DF-9020-A716DC1AFA1F}"/>
  <bookViews>
    <workbookView xWindow="-103" yWindow="-103" windowWidth="18159" windowHeight="10305" xr2:uid="{00000000-000D-0000-FFFF-FFFF00000000}"/>
  </bookViews>
  <sheets>
    <sheet name="Aritmetické kódování ELZVE" sheetId="3" r:id="rId1"/>
    <sheet name="ELZVE dekomprese" sheetId="5" r:id="rId2"/>
    <sheet name="LZW" sheetId="6" r:id="rId3"/>
    <sheet name="(Příklad BAR z moodlu)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7" i="6" l="1"/>
  <c r="I38" i="6"/>
  <c r="I39" i="6"/>
  <c r="I40" i="6"/>
  <c r="I41" i="6"/>
  <c r="I42" i="6"/>
  <c r="I43" i="6"/>
  <c r="I44" i="6"/>
  <c r="I37" i="6"/>
  <c r="H37" i="6"/>
  <c r="G35" i="6"/>
  <c r="G36" i="6"/>
  <c r="G37" i="6"/>
  <c r="G38" i="6"/>
  <c r="G39" i="6"/>
  <c r="G40" i="6"/>
  <c r="G41" i="6"/>
  <c r="G42" i="6"/>
  <c r="G43" i="6"/>
  <c r="J36" i="6"/>
  <c r="J35" i="6"/>
  <c r="I36" i="6" s="1"/>
  <c r="I35" i="6"/>
  <c r="F36" i="6"/>
  <c r="F37" i="6"/>
  <c r="F38" i="6"/>
  <c r="F39" i="6"/>
  <c r="F40" i="6"/>
  <c r="F41" i="6"/>
  <c r="F42" i="6"/>
  <c r="F43" i="6"/>
  <c r="F35" i="6"/>
  <c r="E43" i="6"/>
  <c r="D43" i="6"/>
  <c r="E37" i="6"/>
  <c r="E38" i="6"/>
  <c r="E39" i="6"/>
  <c r="E40" i="6"/>
  <c r="E41" i="6"/>
  <c r="E42" i="6"/>
  <c r="D37" i="6"/>
  <c r="D38" i="6"/>
  <c r="D39" i="6" s="1"/>
  <c r="D40" i="6" s="1"/>
  <c r="D41" i="6" s="1"/>
  <c r="D42" i="6" s="1"/>
  <c r="D36" i="6"/>
  <c r="E36" i="6"/>
  <c r="E35" i="6"/>
  <c r="H5" i="6"/>
  <c r="H6" i="6"/>
  <c r="H7" i="6"/>
  <c r="H8" i="6"/>
  <c r="H9" i="6"/>
  <c r="H10" i="6"/>
  <c r="H11" i="6"/>
  <c r="H12" i="6"/>
  <c r="H13" i="6"/>
  <c r="H14" i="6"/>
  <c r="H15" i="6"/>
  <c r="H16" i="6"/>
  <c r="H17" i="6"/>
  <c r="H18" i="6"/>
  <c r="H19" i="6"/>
  <c r="H20" i="6"/>
  <c r="H21" i="6"/>
  <c r="H22" i="6"/>
  <c r="H23" i="6"/>
  <c r="H4" i="6"/>
  <c r="E26" i="6" s="1"/>
  <c r="C4" i="6"/>
  <c r="C5" i="6"/>
  <c r="C3" i="6"/>
  <c r="C14" i="5"/>
  <c r="C13" i="5"/>
  <c r="D12" i="5" s="1"/>
  <c r="D21" i="3"/>
  <c r="C21" i="3"/>
  <c r="D20" i="3"/>
  <c r="M4" i="4"/>
  <c r="M4" i="3"/>
  <c r="J7" i="4"/>
  <c r="T7" i="4"/>
  <c r="O7" i="4"/>
  <c r="T4" i="4" s="1"/>
  <c r="T7" i="3"/>
  <c r="Y4" i="3" s="1"/>
  <c r="Y7" i="3"/>
  <c r="AD4" i="3" s="1"/>
  <c r="AD7" i="3"/>
  <c r="D13" i="5" l="1"/>
  <c r="E12" i="5" s="1"/>
  <c r="K7" i="4"/>
  <c r="P4" i="4" s="1"/>
  <c r="E13" i="5" l="1"/>
  <c r="F12" i="5" s="1"/>
  <c r="J7" i="3"/>
  <c r="O7" i="3"/>
  <c r="T4" i="3" s="1"/>
  <c r="C11" i="3"/>
  <c r="O4" i="4"/>
  <c r="F13" i="5" l="1"/>
  <c r="O4" i="3"/>
  <c r="G12" i="5" l="1"/>
  <c r="G13" i="5" s="1"/>
  <c r="C15" i="3"/>
  <c r="D15" i="3" s="1"/>
  <c r="C16" i="3"/>
  <c r="D16" i="3" s="1"/>
  <c r="C17" i="3"/>
  <c r="D17" i="3" s="1"/>
  <c r="C14" i="3"/>
  <c r="D14" i="3" s="1"/>
  <c r="F15" i="3" s="1"/>
  <c r="B17" i="3"/>
  <c r="B16" i="3"/>
  <c r="B15" i="3"/>
  <c r="B14" i="3"/>
  <c r="D8" i="3"/>
  <c r="D7" i="3"/>
  <c r="D6" i="3"/>
  <c r="D5" i="3"/>
  <c r="C3" i="3"/>
  <c r="G15" i="3" l="1"/>
  <c r="F16" i="3"/>
  <c r="F17" i="3" s="1"/>
  <c r="G17" i="3" s="1"/>
  <c r="C12" i="3"/>
  <c r="F6" i="3"/>
  <c r="G6" i="3" s="1"/>
  <c r="G5" i="3"/>
  <c r="E15" i="3"/>
  <c r="G14" i="3"/>
  <c r="E14" i="3" s="1"/>
  <c r="G16" i="3" l="1"/>
  <c r="F7" i="3"/>
  <c r="G7" i="3" s="1"/>
  <c r="H7" i="3" s="1"/>
  <c r="E6" i="3"/>
  <c r="E17" i="3"/>
  <c r="H6" i="3"/>
  <c r="F8" i="3"/>
  <c r="K7" i="3" s="1"/>
  <c r="P4" i="3" s="1"/>
  <c r="H5" i="3"/>
  <c r="E5" i="3"/>
  <c r="E16" i="3"/>
  <c r="E7" i="3"/>
  <c r="C11" i="4"/>
  <c r="D13" i="4"/>
  <c r="G13" i="4" s="1"/>
  <c r="E13" i="4" s="1"/>
  <c r="D14" i="4"/>
  <c r="D15" i="4"/>
  <c r="C3" i="4"/>
  <c r="D7" i="4"/>
  <c r="D6" i="4"/>
  <c r="D5" i="4"/>
  <c r="G5" i="4" s="1"/>
  <c r="I18" i="4" l="1"/>
  <c r="M18" i="4"/>
  <c r="Q18" i="4"/>
  <c r="H19" i="4"/>
  <c r="L19" i="4"/>
  <c r="P19" i="4"/>
  <c r="H18" i="4"/>
  <c r="P18" i="4"/>
  <c r="K19" i="4"/>
  <c r="F18" i="4"/>
  <c r="J18" i="4"/>
  <c r="N18" i="4"/>
  <c r="R18" i="4"/>
  <c r="I19" i="4"/>
  <c r="M19" i="4"/>
  <c r="Q19" i="4"/>
  <c r="G18" i="4"/>
  <c r="K18" i="4"/>
  <c r="O18" i="4"/>
  <c r="F19" i="4"/>
  <c r="J19" i="4"/>
  <c r="N19" i="4"/>
  <c r="R19" i="4"/>
  <c r="L18" i="4"/>
  <c r="G19" i="4"/>
  <c r="O19" i="4"/>
  <c r="H5" i="4"/>
  <c r="L7" i="4"/>
  <c r="M7" i="4" s="1"/>
  <c r="G8" i="3"/>
  <c r="L7" i="3" s="1"/>
  <c r="Q4" i="3" s="1"/>
  <c r="R4" i="3" s="1"/>
  <c r="P7" i="3" s="1"/>
  <c r="U4" i="3" s="1"/>
  <c r="F14" i="4"/>
  <c r="F15" i="4" s="1"/>
  <c r="G15" i="4" s="1"/>
  <c r="E15" i="4" s="1"/>
  <c r="F6" i="4"/>
  <c r="G6" i="4" s="1"/>
  <c r="H6" i="4" s="1"/>
  <c r="E5" i="4"/>
  <c r="Q4" i="4" l="1"/>
  <c r="G14" i="4"/>
  <c r="E14" i="4" s="1"/>
  <c r="Q7" i="3"/>
  <c r="H8" i="3"/>
  <c r="M7" i="3"/>
  <c r="E8" i="3"/>
  <c r="R4" i="4"/>
  <c r="F7" i="4"/>
  <c r="P7" i="4" l="1"/>
  <c r="U4" i="4" s="1"/>
  <c r="V4" i="3"/>
  <c r="W4" i="3" s="1"/>
  <c r="R7" i="3"/>
  <c r="Q7" i="4"/>
  <c r="V4" i="4" s="1"/>
  <c r="G7" i="4"/>
  <c r="E6" i="4"/>
  <c r="U7" i="3" l="1"/>
  <c r="Z4" i="3" s="1"/>
  <c r="V7" i="3"/>
  <c r="W4" i="4"/>
  <c r="V7" i="4" s="1"/>
  <c r="R7" i="4"/>
  <c r="H7" i="4"/>
  <c r="E7" i="4"/>
  <c r="AA4" i="3" l="1"/>
  <c r="AB4" i="3" s="1"/>
  <c r="AA7" i="3" s="1"/>
  <c r="W7" i="3"/>
  <c r="U7" i="4"/>
  <c r="Z7" i="3" l="1"/>
  <c r="AE4" i="3" s="1"/>
  <c r="AF4" i="3"/>
  <c r="W7" i="4"/>
  <c r="C19" i="4"/>
  <c r="AG4" i="3" l="1"/>
  <c r="AF7" i="3" s="1"/>
  <c r="AB7" i="3"/>
  <c r="D18" i="4"/>
  <c r="AE7" i="3" l="1"/>
  <c r="E20" i="3" s="1"/>
  <c r="E21" i="3" s="1"/>
  <c r="F20" i="3" s="1"/>
  <c r="F21" i="3" s="1"/>
  <c r="G20" i="3" s="1"/>
  <c r="G21" i="3" s="1"/>
  <c r="D19" i="4"/>
  <c r="E18" i="4" s="1"/>
  <c r="E19" i="4" s="1"/>
  <c r="AG7" i="3" l="1"/>
  <c r="C20" i="4"/>
  <c r="C22" i="3" l="1"/>
</calcChain>
</file>

<file path=xl/sharedStrings.xml><?xml version="1.0" encoding="utf-8"?>
<sst xmlns="http://schemas.openxmlformats.org/spreadsheetml/2006/main" count="227" uniqueCount="63">
  <si>
    <t>A</t>
  </si>
  <si>
    <t>B</t>
  </si>
  <si>
    <t>Znak</t>
  </si>
  <si>
    <t>Výskyt [%]</t>
  </si>
  <si>
    <t>Výskyt</t>
  </si>
  <si>
    <t>Interval</t>
  </si>
  <si>
    <r>
      <t>Mez</t>
    </r>
    <r>
      <rPr>
        <vertAlign val="subscript"/>
        <sz val="11"/>
        <color theme="1"/>
        <rFont val="Calibri"/>
        <family val="2"/>
        <charset val="238"/>
        <scheme val="minor"/>
      </rPr>
      <t>dolní</t>
    </r>
  </si>
  <si>
    <r>
      <t>Mez</t>
    </r>
    <r>
      <rPr>
        <vertAlign val="subscript"/>
        <sz val="11"/>
        <color theme="1"/>
        <rFont val="Calibri"/>
        <family val="2"/>
        <charset val="238"/>
        <scheme val="minor"/>
      </rPr>
      <t>horní</t>
    </r>
  </si>
  <si>
    <t>Zpráva</t>
  </si>
  <si>
    <t>Rozdělujeme</t>
  </si>
  <si>
    <t>R</t>
  </si>
  <si>
    <t>BAR</t>
  </si>
  <si>
    <t>d</t>
  </si>
  <si>
    <t>h</t>
  </si>
  <si>
    <t>Délka zprávy</t>
  </si>
  <si>
    <t>K</t>
  </si>
  <si>
    <t>Dekomprese</t>
  </si>
  <si>
    <t>Číslo znaku</t>
  </si>
  <si>
    <t>s - šířka</t>
  </si>
  <si>
    <t>Zakódovaný znak</t>
  </si>
  <si>
    <t>Celý interval</t>
  </si>
  <si>
    <t>Po kódování</t>
  </si>
  <si>
    <t>Z</t>
  </si>
  <si>
    <t>L</t>
  </si>
  <si>
    <t>V</t>
  </si>
  <si>
    <t>E</t>
  </si>
  <si>
    <t>ELZVE</t>
  </si>
  <si>
    <r>
      <t>Znak</t>
    </r>
    <r>
      <rPr>
        <vertAlign val="subscript"/>
        <sz val="11"/>
        <color theme="1"/>
        <rFont val="Calibri"/>
        <family val="2"/>
        <charset val="238"/>
        <scheme val="minor"/>
      </rPr>
      <t>DEKOMPRESE</t>
    </r>
  </si>
  <si>
    <t>&lt;= volíme mezi d a h</t>
  </si>
  <si>
    <t>Mezdolní</t>
  </si>
  <si>
    <t>Mezhorní</t>
  </si>
  <si>
    <t>(0;0,2)</t>
  </si>
  <si>
    <t>(0,2;0,42)</t>
  </si>
  <si>
    <t>(0,42;0,67)</t>
  </si>
  <si>
    <t>(0,67;1)</t>
  </si>
  <si>
    <t/>
  </si>
  <si>
    <t>ZnakDEKOMPRESE</t>
  </si>
  <si>
    <t>kakakokokaka</t>
  </si>
  <si>
    <t>k</t>
  </si>
  <si>
    <t>a</t>
  </si>
  <si>
    <t>o</t>
  </si>
  <si>
    <t>Slovo</t>
  </si>
  <si>
    <t>řetězec</t>
  </si>
  <si>
    <t>slovník</t>
  </si>
  <si>
    <t>výstup</t>
  </si>
  <si>
    <t>je</t>
  </si>
  <si>
    <t>ka</t>
  </si>
  <si>
    <t>kak</t>
  </si>
  <si>
    <t>ak</t>
  </si>
  <si>
    <t>ko</t>
  </si>
  <si>
    <t>ok</t>
  </si>
  <si>
    <t>kok</t>
  </si>
  <si>
    <t>kaka</t>
  </si>
  <si>
    <t>EOF</t>
  </si>
  <si>
    <t>je poslední</t>
  </si>
  <si>
    <t>BIN</t>
  </si>
  <si>
    <t>String s délkou kódového slova 8</t>
  </si>
  <si>
    <t>Komprese</t>
  </si>
  <si>
    <t>vstup</t>
  </si>
  <si>
    <t>aktuální znak</t>
  </si>
  <si>
    <t>minulý znak(y)</t>
  </si>
  <si>
    <t>aktualizovaný slovník</t>
  </si>
  <si>
    <t>na to už seru to tam snad ani nebude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</si>
</sst>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vertAlign val="subscript"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164" fontId="1" fillId="0" borderId="0" xfId="0" applyNumberFormat="1" applyFont="1" applyBorder="1"/>
    <xf numFmtId="0" fontId="1" fillId="0" borderId="0" xfId="0" applyFont="1" applyBorder="1" applyAlignment="1">
      <alignment horizontal="left"/>
    </xf>
    <xf numFmtId="165" fontId="1" fillId="0" borderId="0" xfId="0" applyNumberFormat="1" applyFont="1" applyBorder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0" fontId="0" fillId="0" borderId="0" xfId="0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7F371-B55B-4ADA-B77C-77A582519E97}">
  <dimension ref="B1:AH23"/>
  <sheetViews>
    <sheetView tabSelected="1" zoomScale="85" zoomScaleNormal="85" workbookViewId="0">
      <selection activeCell="Q21" sqref="Q21"/>
    </sheetView>
  </sheetViews>
  <sheetFormatPr defaultRowHeight="14.5" x14ac:dyDescent="0.35"/>
  <cols>
    <col min="2" max="2" width="13.58203125" bestFit="1" customWidth="1"/>
    <col min="3" max="3" width="10.25" bestFit="1" customWidth="1"/>
    <col min="4" max="4" width="7.75" bestFit="1" customWidth="1"/>
    <col min="5" max="5" width="10.1640625" bestFit="1" customWidth="1"/>
    <col min="6" max="7" width="7.75" bestFit="1" customWidth="1"/>
    <col min="8" max="8" width="8.1640625" customWidth="1"/>
    <col min="9" max="9" width="7.75" customWidth="1"/>
    <col min="10" max="10" width="16.1640625" bestFit="1" customWidth="1"/>
    <col min="11" max="12" width="6.75" bestFit="1" customWidth="1"/>
    <col min="13" max="13" width="8.1640625" bestFit="1" customWidth="1"/>
    <col min="14" max="14" width="7.75" customWidth="1"/>
    <col min="15" max="15" width="16.1640625" bestFit="1" customWidth="1"/>
    <col min="16" max="17" width="6.75" bestFit="1" customWidth="1"/>
    <col min="18" max="18" width="8.1640625" bestFit="1" customWidth="1"/>
    <col min="20" max="20" width="16.1640625" bestFit="1" customWidth="1"/>
    <col min="21" max="22" width="6.75" bestFit="1" customWidth="1"/>
    <col min="23" max="23" width="8.1640625" bestFit="1" customWidth="1"/>
    <col min="25" max="25" width="16.1640625" bestFit="1" customWidth="1"/>
    <col min="26" max="27" width="6.75" bestFit="1" customWidth="1"/>
    <col min="28" max="28" width="8.1640625" bestFit="1" customWidth="1"/>
    <col min="30" max="30" width="16.1640625" bestFit="1" customWidth="1"/>
    <col min="31" max="32" width="6.75" bestFit="1" customWidth="1"/>
    <col min="33" max="33" width="10.25" bestFit="1" customWidth="1"/>
  </cols>
  <sheetData>
    <row r="1" spans="2:34" x14ac:dyDescent="0.35">
      <c r="X1" s="1"/>
      <c r="Z1" s="1"/>
    </row>
    <row r="2" spans="2:34" x14ac:dyDescent="0.35">
      <c r="B2" s="2" t="s">
        <v>8</v>
      </c>
      <c r="C2" s="3" t="s">
        <v>26</v>
      </c>
      <c r="D2" s="3"/>
      <c r="E2" s="3"/>
      <c r="F2" s="3"/>
      <c r="G2" s="3"/>
      <c r="H2" s="3"/>
      <c r="I2" s="2"/>
      <c r="J2" s="2"/>
      <c r="L2" s="10"/>
      <c r="M2" s="10"/>
      <c r="N2" s="2"/>
      <c r="O2" s="2"/>
      <c r="Q2" s="10"/>
      <c r="R2" s="10"/>
      <c r="S2" s="2"/>
      <c r="T2" s="2"/>
      <c r="V2" s="10"/>
      <c r="W2" s="10"/>
      <c r="X2" s="2"/>
      <c r="Y2" s="2"/>
      <c r="AA2" s="10"/>
      <c r="AB2" s="10"/>
      <c r="AC2" s="2"/>
      <c r="AD2" s="2"/>
      <c r="AF2" s="10"/>
      <c r="AG2" s="10"/>
      <c r="AH2" s="2"/>
    </row>
    <row r="3" spans="2:34" x14ac:dyDescent="0.35">
      <c r="B3" s="2" t="s">
        <v>14</v>
      </c>
      <c r="C3" s="3">
        <f>LEN(C2)</f>
        <v>5</v>
      </c>
      <c r="D3" s="3"/>
      <c r="E3" s="3"/>
      <c r="F3" s="3"/>
      <c r="G3" s="3"/>
      <c r="H3" s="3"/>
      <c r="I3" s="4"/>
      <c r="J3" s="4">
        <v>1</v>
      </c>
      <c r="K3" s="2" t="s">
        <v>12</v>
      </c>
      <c r="L3" s="2" t="s">
        <v>13</v>
      </c>
      <c r="M3" s="2" t="s">
        <v>18</v>
      </c>
      <c r="N3" s="2"/>
      <c r="O3" s="4">
        <v>2</v>
      </c>
      <c r="P3" s="2" t="s">
        <v>12</v>
      </c>
      <c r="Q3" s="2" t="s">
        <v>13</v>
      </c>
      <c r="R3" s="2" t="s">
        <v>18</v>
      </c>
      <c r="S3" s="2"/>
      <c r="T3" s="4">
        <v>3</v>
      </c>
      <c r="U3" s="2" t="s">
        <v>12</v>
      </c>
      <c r="V3" s="2" t="s">
        <v>13</v>
      </c>
      <c r="W3" s="2" t="s">
        <v>18</v>
      </c>
      <c r="X3" s="2"/>
      <c r="Y3" s="4">
        <v>4</v>
      </c>
      <c r="Z3" s="2" t="s">
        <v>12</v>
      </c>
      <c r="AA3" s="2" t="s">
        <v>13</v>
      </c>
      <c r="AB3" s="2" t="s">
        <v>18</v>
      </c>
      <c r="AC3" s="2"/>
      <c r="AD3" s="4">
        <v>5</v>
      </c>
      <c r="AE3" s="2" t="s">
        <v>12</v>
      </c>
      <c r="AF3" s="2" t="s">
        <v>13</v>
      </c>
      <c r="AG3" s="2" t="s">
        <v>18</v>
      </c>
      <c r="AH3" s="2"/>
    </row>
    <row r="4" spans="2:34" ht="16.399999999999999" x14ac:dyDescent="0.45"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18</v>
      </c>
      <c r="I4" s="4"/>
      <c r="J4" s="2" t="s">
        <v>20</v>
      </c>
      <c r="K4" s="2">
        <v>0</v>
      </c>
      <c r="L4" s="2">
        <v>1</v>
      </c>
      <c r="M4" s="2">
        <f>L4-K4</f>
        <v>1</v>
      </c>
      <c r="N4" s="2"/>
      <c r="O4" s="2" t="str">
        <f>J7</f>
        <v>E</v>
      </c>
      <c r="P4" s="5">
        <f>K7</f>
        <v>0.67</v>
      </c>
      <c r="Q4" s="5">
        <f>L7</f>
        <v>1</v>
      </c>
      <c r="R4" s="5">
        <f>Q4-P4</f>
        <v>0.32999999999999996</v>
      </c>
      <c r="S4" s="2"/>
      <c r="T4" s="2" t="str">
        <f t="shared" ref="T4:V4" si="0">O7</f>
        <v>L</v>
      </c>
      <c r="U4" s="5">
        <f t="shared" si="0"/>
        <v>0.73599999999999999</v>
      </c>
      <c r="V4" s="5">
        <f t="shared" si="0"/>
        <v>0.80859999999999999</v>
      </c>
      <c r="W4" s="5">
        <f t="shared" ref="W4" si="1">V4-U4</f>
        <v>7.2599999999999998E-2</v>
      </c>
      <c r="X4" s="2"/>
      <c r="Y4" s="2" t="str">
        <f t="shared" ref="Y4:AA4" si="2">T7</f>
        <v>Z</v>
      </c>
      <c r="Z4" s="5">
        <f t="shared" si="2"/>
        <v>0.73599999999999999</v>
      </c>
      <c r="AA4" s="5">
        <f t="shared" si="2"/>
        <v>0.75051999999999996</v>
      </c>
      <c r="AB4" s="5">
        <f t="shared" ref="AB4" si="3">AA4-Z4</f>
        <v>1.4519999999999977E-2</v>
      </c>
      <c r="AC4" s="2"/>
      <c r="AD4" s="2" t="str">
        <f t="shared" ref="AD4:AF4" si="4">Y7</f>
        <v>V</v>
      </c>
      <c r="AE4" s="5">
        <f t="shared" si="4"/>
        <v>0.74209839999999994</v>
      </c>
      <c r="AF4" s="5">
        <f t="shared" si="4"/>
        <v>0.74572839999999996</v>
      </c>
      <c r="AG4" s="5">
        <f t="shared" ref="AG4" si="5">AF4-AE4</f>
        <v>3.6300000000000221E-3</v>
      </c>
      <c r="AH4" s="2"/>
    </row>
    <row r="5" spans="2:34" x14ac:dyDescent="0.35">
      <c r="B5" s="2" t="s">
        <v>22</v>
      </c>
      <c r="C5" s="2">
        <v>20</v>
      </c>
      <c r="D5" s="2">
        <f>C5/100</f>
        <v>0.2</v>
      </c>
      <c r="E5" s="2" t="str">
        <f>_xlfn.CONCAT("(",_xlfn.TEXTJOIN(";",TRUE,F5,G5),")")</f>
        <v>(0;0,2)</v>
      </c>
      <c r="F5" s="2">
        <v>0</v>
      </c>
      <c r="G5" s="2">
        <f>D5+F5</f>
        <v>0.2</v>
      </c>
      <c r="H5" s="2">
        <f>G5-F5</f>
        <v>0.2</v>
      </c>
      <c r="I5" s="2"/>
      <c r="J5" s="3" t="s">
        <v>21</v>
      </c>
      <c r="K5" s="3"/>
      <c r="L5" s="3"/>
      <c r="M5" s="3"/>
      <c r="N5" s="2"/>
      <c r="O5" s="3" t="s">
        <v>21</v>
      </c>
      <c r="P5" s="3"/>
      <c r="Q5" s="3"/>
      <c r="R5" s="3"/>
      <c r="S5" s="2"/>
      <c r="T5" s="3" t="s">
        <v>21</v>
      </c>
      <c r="U5" s="3"/>
      <c r="V5" s="3"/>
      <c r="W5" s="3"/>
      <c r="X5" s="2"/>
      <c r="Y5" s="3" t="s">
        <v>21</v>
      </c>
      <c r="Z5" s="3"/>
      <c r="AA5" s="3"/>
      <c r="AB5" s="3"/>
      <c r="AC5" s="2"/>
      <c r="AD5" s="3" t="s">
        <v>21</v>
      </c>
      <c r="AE5" s="3"/>
      <c r="AF5" s="3"/>
      <c r="AG5" s="3"/>
      <c r="AH5" s="2"/>
    </row>
    <row r="6" spans="2:34" x14ac:dyDescent="0.35">
      <c r="B6" s="2" t="s">
        <v>23</v>
      </c>
      <c r="C6" s="2">
        <v>22</v>
      </c>
      <c r="D6" s="2">
        <f t="shared" ref="D6:D8" si="6">C6/100</f>
        <v>0.22</v>
      </c>
      <c r="E6" s="2" t="str">
        <f>_xlfn.CONCAT("(",_xlfn.TEXTJOIN(";",TRUE,F6,G6),")")</f>
        <v>(0,2;0,42)</v>
      </c>
      <c r="F6" s="2">
        <f>F5+D5</f>
        <v>0.2</v>
      </c>
      <c r="G6" s="2">
        <f>F6+D6</f>
        <v>0.42000000000000004</v>
      </c>
      <c r="H6" s="2">
        <f t="shared" ref="H6:H8" si="7">G6-F6</f>
        <v>0.22000000000000003</v>
      </c>
      <c r="I6" s="2"/>
      <c r="J6" s="2" t="s">
        <v>19</v>
      </c>
      <c r="K6" s="2" t="s">
        <v>12</v>
      </c>
      <c r="L6" s="2" t="s">
        <v>13</v>
      </c>
      <c r="M6" s="2" t="s">
        <v>18</v>
      </c>
      <c r="N6" s="2"/>
      <c r="O6" s="2" t="s">
        <v>19</v>
      </c>
      <c r="P6" s="2" t="s">
        <v>12</v>
      </c>
      <c r="Q6" s="2" t="s">
        <v>13</v>
      </c>
      <c r="R6" s="2" t="s">
        <v>18</v>
      </c>
      <c r="S6" s="2"/>
      <c r="T6" s="2" t="s">
        <v>19</v>
      </c>
      <c r="U6" s="2" t="s">
        <v>12</v>
      </c>
      <c r="V6" s="2" t="s">
        <v>13</v>
      </c>
      <c r="W6" s="2" t="s">
        <v>18</v>
      </c>
      <c r="X6" s="2"/>
      <c r="Y6" s="2" t="s">
        <v>19</v>
      </c>
      <c r="Z6" s="2" t="s">
        <v>12</v>
      </c>
      <c r="AA6" s="2" t="s">
        <v>13</v>
      </c>
      <c r="AB6" s="2" t="s">
        <v>18</v>
      </c>
      <c r="AC6" s="2"/>
      <c r="AD6" s="2" t="s">
        <v>19</v>
      </c>
      <c r="AE6" s="2" t="s">
        <v>12</v>
      </c>
      <c r="AF6" s="2" t="s">
        <v>13</v>
      </c>
      <c r="AG6" s="2" t="s">
        <v>18</v>
      </c>
      <c r="AH6" s="2"/>
    </row>
    <row r="7" spans="2:34" x14ac:dyDescent="0.35">
      <c r="B7" s="2" t="s">
        <v>24</v>
      </c>
      <c r="C7" s="2">
        <v>25</v>
      </c>
      <c r="D7" s="2">
        <f t="shared" si="6"/>
        <v>0.25</v>
      </c>
      <c r="E7" s="2" t="str">
        <f>_xlfn.CONCAT("(",_xlfn.TEXTJOIN(";",TRUE,F7,G7),")")</f>
        <v>(0,42;0,67)</v>
      </c>
      <c r="F7" s="2">
        <f>D6+F6</f>
        <v>0.42000000000000004</v>
      </c>
      <c r="G7" s="2">
        <f>F7+D7</f>
        <v>0.67</v>
      </c>
      <c r="H7" s="2">
        <f t="shared" si="7"/>
        <v>0.25</v>
      </c>
      <c r="I7" s="2"/>
      <c r="J7" s="2" t="str">
        <f>LEFT(MID($C$2,J3,1))</f>
        <v>E</v>
      </c>
      <c r="K7" s="5">
        <f>K4+M4*VLOOKUP(J7,$B$4:$H$8,5,FALSE)</f>
        <v>0.67</v>
      </c>
      <c r="L7" s="5">
        <f>K4+M4*VLOOKUP(J7,$B$4:$H$8,6,FALSE)</f>
        <v>1</v>
      </c>
      <c r="M7" s="5">
        <f>L7-K7</f>
        <v>0.32999999999999996</v>
      </c>
      <c r="N7" s="2"/>
      <c r="O7" s="2" t="str">
        <f>LEFT(MID($C$2,O3,1))</f>
        <v>L</v>
      </c>
      <c r="P7" s="5">
        <f>P4+R4*VLOOKUP(O7,$B$4:$H$8,5,FALSE)</f>
        <v>0.73599999999999999</v>
      </c>
      <c r="Q7" s="5">
        <f>P4+R4*VLOOKUP(O7,$B$4:$H$8,6,FALSE)</f>
        <v>0.80859999999999999</v>
      </c>
      <c r="R7" s="5">
        <f>Q7-P7</f>
        <v>7.2599999999999998E-2</v>
      </c>
      <c r="S7" s="2"/>
      <c r="T7" s="2" t="str">
        <f>LEFT(MID($C$2,T3,1))</f>
        <v>Z</v>
      </c>
      <c r="U7" s="5">
        <f>U4+W4*VLOOKUP(T7,$B$4:$H$8,5,FALSE)</f>
        <v>0.73599999999999999</v>
      </c>
      <c r="V7" s="5">
        <f>U4+W4*VLOOKUP(T7,$B$4:$H$8,6,FALSE)</f>
        <v>0.75051999999999996</v>
      </c>
      <c r="W7" s="5">
        <f t="shared" ref="W7" si="8">V7-U7</f>
        <v>1.4519999999999977E-2</v>
      </c>
      <c r="X7" s="2"/>
      <c r="Y7" s="2" t="str">
        <f>LEFT(MID($C$2,Y3,1))</f>
        <v>V</v>
      </c>
      <c r="Z7" s="5">
        <f>Z4+AB4*VLOOKUP(Y7,$B$4:$H$8,5,FALSE)</f>
        <v>0.74209839999999994</v>
      </c>
      <c r="AA7" s="5">
        <f>Z4+AB4*VLOOKUP(Y7,$B$4:$H$8,6,FALSE)</f>
        <v>0.74572839999999996</v>
      </c>
      <c r="AB7" s="5">
        <f t="shared" ref="AB7" si="9">AA7-Z7</f>
        <v>3.6300000000000221E-3</v>
      </c>
      <c r="AC7" s="2"/>
      <c r="AD7" s="2" t="str">
        <f>LEFT(MID($C$2,AD3,1))</f>
        <v>E</v>
      </c>
      <c r="AE7" s="5">
        <f>AE4+AG4*VLOOKUP(AD7,$B$4:$H$8,5,FALSE)</f>
        <v>0.74453049999999998</v>
      </c>
      <c r="AF7" s="5">
        <f>AE4+AG4*VLOOKUP(AD7,$B$4:$H$8,6,FALSE)</f>
        <v>0.74572839999999996</v>
      </c>
      <c r="AG7" s="5">
        <f t="shared" ref="AG7" si="10">AF7-AE7</f>
        <v>1.197899999999974E-3</v>
      </c>
      <c r="AH7" s="2"/>
    </row>
    <row r="8" spans="2:34" x14ac:dyDescent="0.35">
      <c r="B8" s="2" t="s">
        <v>25</v>
      </c>
      <c r="C8" s="2">
        <v>33</v>
      </c>
      <c r="D8" s="2">
        <f t="shared" si="6"/>
        <v>0.33</v>
      </c>
      <c r="E8" s="2" t="str">
        <f>_xlfn.CONCAT("(",_xlfn.TEXTJOIN(";",TRUE,F8,G8),")")</f>
        <v>(0,67;1)</v>
      </c>
      <c r="F8" s="2">
        <f>D7+F7</f>
        <v>0.67</v>
      </c>
      <c r="G8" s="2">
        <f>F8+D8</f>
        <v>1</v>
      </c>
      <c r="H8" s="2">
        <f t="shared" si="7"/>
        <v>0.32999999999999996</v>
      </c>
      <c r="I8" s="2"/>
      <c r="J8" s="10"/>
      <c r="K8" s="10"/>
      <c r="L8" s="10"/>
      <c r="M8" s="2"/>
      <c r="N8" s="2"/>
      <c r="O8" s="10"/>
      <c r="P8" s="10"/>
      <c r="Q8" s="10"/>
      <c r="R8" s="2"/>
      <c r="S8" s="2"/>
      <c r="T8" s="10"/>
      <c r="U8" s="10"/>
      <c r="V8" s="10"/>
      <c r="W8" s="2"/>
      <c r="X8" s="2"/>
      <c r="Y8" s="10"/>
      <c r="Z8" s="10"/>
      <c r="AA8" s="10"/>
      <c r="AB8" s="2"/>
      <c r="AC8" s="2"/>
      <c r="AD8" s="9" t="s">
        <v>15</v>
      </c>
      <c r="AE8" s="9"/>
      <c r="AF8" s="9"/>
      <c r="AG8" s="2">
        <v>0.745</v>
      </c>
      <c r="AH8" s="2"/>
    </row>
    <row r="9" spans="2:34" x14ac:dyDescent="0.35">
      <c r="B9" s="2"/>
      <c r="C9" s="2"/>
      <c r="D9" s="2"/>
      <c r="E9" s="2"/>
      <c r="F9" s="2"/>
      <c r="G9" s="2"/>
      <c r="H9" s="2"/>
      <c r="I9" s="2"/>
      <c r="J9" s="4"/>
      <c r="K9" s="4"/>
      <c r="L9" s="4"/>
      <c r="M9" s="2"/>
      <c r="N9" s="2"/>
      <c r="O9" s="4"/>
      <c r="P9" s="4"/>
      <c r="Q9" s="4"/>
      <c r="R9" s="2"/>
      <c r="S9" s="2"/>
      <c r="T9" s="4"/>
      <c r="U9" s="4"/>
      <c r="V9" s="4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</row>
    <row r="10" spans="2:34" x14ac:dyDescent="0.35">
      <c r="B10" s="3" t="s">
        <v>16</v>
      </c>
      <c r="C10" s="3"/>
      <c r="D10" s="3"/>
      <c r="E10" s="3"/>
      <c r="F10" s="3"/>
      <c r="G10" s="3"/>
      <c r="H10" s="6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</row>
    <row r="11" spans="2:34" x14ac:dyDescent="0.35">
      <c r="B11" s="2" t="s">
        <v>8</v>
      </c>
      <c r="C11" s="3" t="str">
        <f>C2</f>
        <v>ELZVE</v>
      </c>
      <c r="D11" s="3"/>
      <c r="E11" s="3"/>
      <c r="F11" s="3"/>
      <c r="G11" s="3"/>
      <c r="H11" s="4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5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</row>
    <row r="12" spans="2:34" x14ac:dyDescent="0.35">
      <c r="B12" s="2" t="s">
        <v>14</v>
      </c>
      <c r="C12" s="3">
        <f>C3</f>
        <v>5</v>
      </c>
      <c r="D12" s="3"/>
      <c r="E12" s="3"/>
      <c r="F12" s="3"/>
      <c r="G12" s="3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5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</row>
    <row r="13" spans="2:34" ht="16.399999999999999" x14ac:dyDescent="0.45">
      <c r="B13" s="2" t="s">
        <v>2</v>
      </c>
      <c r="C13" s="2" t="s">
        <v>3</v>
      </c>
      <c r="D13" s="2" t="s">
        <v>4</v>
      </c>
      <c r="E13" s="2" t="s">
        <v>5</v>
      </c>
      <c r="F13" s="2" t="s">
        <v>6</v>
      </c>
      <c r="G13" s="2" t="s">
        <v>7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5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</row>
    <row r="14" spans="2:34" x14ac:dyDescent="0.35">
      <c r="B14" s="2" t="str">
        <f>B5</f>
        <v>Z</v>
      </c>
      <c r="C14" s="2">
        <f>C5</f>
        <v>20</v>
      </c>
      <c r="D14" s="2">
        <f>C14/100</f>
        <v>0.2</v>
      </c>
      <c r="E14" s="2" t="str">
        <f>_xlfn.CONCAT("(",_xlfn.TEXTJOIN(";",TRUE,F14,G14),")")</f>
        <v>(0;0,2)</v>
      </c>
      <c r="F14" s="2">
        <v>0</v>
      </c>
      <c r="G14" s="2">
        <f>D14+F14</f>
        <v>0.2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</row>
    <row r="15" spans="2:34" x14ac:dyDescent="0.35">
      <c r="B15" s="2" t="str">
        <f>B6</f>
        <v>L</v>
      </c>
      <c r="C15" s="2">
        <f t="shared" ref="C15:C17" si="11">C6</f>
        <v>22</v>
      </c>
      <c r="D15" s="2">
        <f t="shared" ref="D15:D17" si="12">C15/100</f>
        <v>0.22</v>
      </c>
      <c r="E15" s="2" t="str">
        <f t="shared" ref="E15:E17" si="13">_xlfn.CONCAT("(",_xlfn.TEXTJOIN(";",TRUE,F15,G15),")")</f>
        <v>(0,2;0,42)</v>
      </c>
      <c r="F15" s="2">
        <f>F14+D14</f>
        <v>0.2</v>
      </c>
      <c r="G15" s="2">
        <f t="shared" ref="G15:G17" si="14">D15+F15</f>
        <v>0.42000000000000004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</row>
    <row r="16" spans="2:34" x14ac:dyDescent="0.35">
      <c r="B16" s="2" t="str">
        <f>B7</f>
        <v>V</v>
      </c>
      <c r="C16" s="2">
        <f t="shared" si="11"/>
        <v>25</v>
      </c>
      <c r="D16" s="2">
        <f t="shared" si="12"/>
        <v>0.25</v>
      </c>
      <c r="E16" s="2" t="str">
        <f t="shared" si="13"/>
        <v>(0,42;0,67)</v>
      </c>
      <c r="F16" s="2">
        <f t="shared" ref="F16:F17" si="15">F15+D15</f>
        <v>0.42000000000000004</v>
      </c>
      <c r="G16" s="2">
        <f t="shared" si="14"/>
        <v>0.67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</row>
    <row r="17" spans="2:34" x14ac:dyDescent="0.35">
      <c r="B17" s="2" t="str">
        <f>B8</f>
        <v>E</v>
      </c>
      <c r="C17" s="2">
        <f t="shared" si="11"/>
        <v>33</v>
      </c>
      <c r="D17" s="2">
        <f t="shared" si="12"/>
        <v>0.33</v>
      </c>
      <c r="E17" s="2" t="str">
        <f t="shared" si="13"/>
        <v>(0,67;1)</v>
      </c>
      <c r="F17" s="2">
        <f t="shared" si="15"/>
        <v>0.67</v>
      </c>
      <c r="G17" s="2">
        <f t="shared" si="14"/>
        <v>1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</row>
    <row r="18" spans="2:34" x14ac:dyDescent="0.35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</row>
    <row r="19" spans="2:34" x14ac:dyDescent="0.35">
      <c r="B19" s="2" t="s">
        <v>17</v>
      </c>
      <c r="C19" s="2">
        <v>1</v>
      </c>
      <c r="D19" s="2">
        <v>2</v>
      </c>
      <c r="E19" s="2">
        <v>3</v>
      </c>
      <c r="F19" s="2">
        <v>4</v>
      </c>
      <c r="G19" s="2">
        <v>5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</row>
    <row r="20" spans="2:34" x14ac:dyDescent="0.35">
      <c r="B20" s="2" t="s">
        <v>15</v>
      </c>
      <c r="C20" s="2">
        <v>0.745</v>
      </c>
      <c r="D20" s="7">
        <f>IF(D19&lt;=$C$12,(C20-VLOOKUP(C21,$B$14:$G$17,5,FALSE))/(VLOOKUP(C21,$B$14:$G$17,6,FALSE)-VLOOKUP(C21,$B$14:$G$17,5,FALSE)),"")</f>
        <v>0.22727272727272715</v>
      </c>
      <c r="E20" s="7">
        <f t="shared" ref="E20:R20" si="16">IF(E19&lt;=$C$12,(D20-VLOOKUP(D21,$B$14:$G$17,5,FALSE))/(VLOOKUP(D21,$B$14:$G$17,6,FALSE)-VLOOKUP(D21,$B$14:$G$17,5,FALSE)),"")</f>
        <v>0.12396694214875972</v>
      </c>
      <c r="F20" s="7">
        <f t="shared" si="16"/>
        <v>0.61983471074379859</v>
      </c>
      <c r="G20" s="7">
        <f t="shared" si="16"/>
        <v>0.7993388429751942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</row>
    <row r="21" spans="2:34" ht="16.399999999999999" x14ac:dyDescent="0.45">
      <c r="B21" s="2" t="s">
        <v>27</v>
      </c>
      <c r="C21" s="2" t="str">
        <f>IF(C19&lt;=$C$12,IF(AND(C20&gt;$F$14,C20&lt;$G$14),$B$14,IF(AND(C20&gt;$F$15,C20&lt;$G$15),$B$15,IF(AND(C20&gt;$F$16,C20&lt;$G$16),$B$16,IF(AND(C20&gt;$F$17,C20&lt;$G$17),$B$17)))),"")</f>
        <v>E</v>
      </c>
      <c r="D21" s="2" t="str">
        <f>IF(D19&lt;=$C$12,IF(AND(D20&gt;$F$14,D20&lt;$G$14),$B$14,IF(AND(D20&gt;$F$15,D20&lt;$G$15),$B$15,IF(AND(D20&gt;$F$16,D20&lt;$G$16),$B$16,IF(AND(D20&gt;$F$17,D20&lt;$G$17),$B$17)))),"")</f>
        <v>L</v>
      </c>
      <c r="E21" s="2" t="str">
        <f t="shared" ref="E21:R21" si="17">IF(E19&lt;=$C$12,IF(AND(E20&gt;$F$14,E20&lt;$G$14),$B$14,IF(AND(E20&gt;$F$15,E20&lt;$G$15),$B$15,IF(AND(E20&gt;$F$16,E20&lt;$G$16),$B$16,IF(AND(E20&gt;$F$17,E20&lt;$G$17),$B$17)))),"")</f>
        <v>Z</v>
      </c>
      <c r="F21" s="2" t="str">
        <f t="shared" si="17"/>
        <v>V</v>
      </c>
      <c r="G21" s="2" t="str">
        <f t="shared" si="17"/>
        <v>E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</row>
    <row r="22" spans="2:34" x14ac:dyDescent="0.35">
      <c r="B22" s="2" t="s">
        <v>8</v>
      </c>
      <c r="C22" s="3" t="str">
        <f>_xlfn.CONCAT(C21:R21)</f>
        <v>ELZVE</v>
      </c>
      <c r="D22" s="3"/>
      <c r="E22" s="3"/>
      <c r="F22" s="3"/>
      <c r="G22" s="3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2:34" x14ac:dyDescent="0.35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</row>
  </sheetData>
  <mergeCells count="12">
    <mergeCell ref="C22:G22"/>
    <mergeCell ref="AD5:AG5"/>
    <mergeCell ref="AD8:AF8"/>
    <mergeCell ref="C12:G12"/>
    <mergeCell ref="Y5:AB5"/>
    <mergeCell ref="O5:R5"/>
    <mergeCell ref="T5:W5"/>
    <mergeCell ref="B10:G10"/>
    <mergeCell ref="C11:G11"/>
    <mergeCell ref="C2:H2"/>
    <mergeCell ref="C3:H3"/>
    <mergeCell ref="J5:M5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35ACB-92E6-4A5E-9236-0FAE88131EE4}">
  <dimension ref="B2:R14"/>
  <sheetViews>
    <sheetView workbookViewId="0">
      <selection activeCell="C4" sqref="C4"/>
    </sheetView>
  </sheetViews>
  <sheetFormatPr defaultRowHeight="14.5" x14ac:dyDescent="0.35"/>
  <cols>
    <col min="2" max="2" width="16.08203125" bestFit="1" customWidth="1"/>
  </cols>
  <sheetData>
    <row r="2" spans="2:18" x14ac:dyDescent="0.35">
      <c r="B2" s="11" t="s">
        <v>16</v>
      </c>
      <c r="C2" s="11"/>
      <c r="D2" s="11"/>
      <c r="E2" s="11"/>
      <c r="F2" s="11"/>
      <c r="G2" s="11"/>
    </row>
    <row r="3" spans="2:18" x14ac:dyDescent="0.35">
      <c r="B3" t="s">
        <v>8</v>
      </c>
      <c r="C3" t="s">
        <v>26</v>
      </c>
    </row>
    <row r="4" spans="2:18" x14ac:dyDescent="0.35">
      <c r="B4" t="s">
        <v>14</v>
      </c>
      <c r="C4">
        <v>5</v>
      </c>
    </row>
    <row r="5" spans="2:18" x14ac:dyDescent="0.35">
      <c r="B5" t="s">
        <v>2</v>
      </c>
      <c r="C5" t="s">
        <v>3</v>
      </c>
      <c r="D5" t="s">
        <v>4</v>
      </c>
      <c r="E5" t="s">
        <v>5</v>
      </c>
      <c r="F5" t="s">
        <v>29</v>
      </c>
      <c r="G5" t="s">
        <v>30</v>
      </c>
    </row>
    <row r="6" spans="2:18" x14ac:dyDescent="0.35">
      <c r="B6" t="s">
        <v>22</v>
      </c>
      <c r="C6">
        <v>20</v>
      </c>
      <c r="D6">
        <v>0.2</v>
      </c>
      <c r="E6" t="s">
        <v>31</v>
      </c>
      <c r="F6">
        <v>0</v>
      </c>
      <c r="G6">
        <v>0.2</v>
      </c>
    </row>
    <row r="7" spans="2:18" x14ac:dyDescent="0.35">
      <c r="B7" t="s">
        <v>23</v>
      </c>
      <c r="C7">
        <v>22</v>
      </c>
      <c r="D7">
        <v>0.22</v>
      </c>
      <c r="E7" t="s">
        <v>32</v>
      </c>
      <c r="F7">
        <v>0.2</v>
      </c>
      <c r="G7">
        <v>0.42000000000000004</v>
      </c>
    </row>
    <row r="8" spans="2:18" x14ac:dyDescent="0.35">
      <c r="B8" t="s">
        <v>24</v>
      </c>
      <c r="C8">
        <v>25</v>
      </c>
      <c r="D8">
        <v>0.25</v>
      </c>
      <c r="E8" t="s">
        <v>33</v>
      </c>
      <c r="F8">
        <v>0.42000000000000004</v>
      </c>
      <c r="G8">
        <v>0.67</v>
      </c>
    </row>
    <row r="9" spans="2:18" x14ac:dyDescent="0.35">
      <c r="B9" t="s">
        <v>25</v>
      </c>
      <c r="C9">
        <v>33</v>
      </c>
      <c r="D9">
        <v>0.33</v>
      </c>
      <c r="E9" t="s">
        <v>34</v>
      </c>
      <c r="F9">
        <v>0.67</v>
      </c>
      <c r="G9">
        <v>1</v>
      </c>
    </row>
    <row r="11" spans="2:18" x14ac:dyDescent="0.35">
      <c r="B11" t="s">
        <v>17</v>
      </c>
      <c r="C11">
        <v>1</v>
      </c>
      <c r="D11">
        <v>2</v>
      </c>
      <c r="E11">
        <v>3</v>
      </c>
      <c r="F11">
        <v>4</v>
      </c>
      <c r="G11">
        <v>5</v>
      </c>
    </row>
    <row r="12" spans="2:18" x14ac:dyDescent="0.35">
      <c r="B12" t="s">
        <v>15</v>
      </c>
      <c r="C12">
        <v>0.60599999999999998</v>
      </c>
      <c r="D12" s="7">
        <f>IF(D11&lt;=$C$4,(C12-VLOOKUP(C13,$B$6:$G$9,5,FALSE))/(VLOOKUP(C13,$B$6:$G$9,6,FALSE)-VLOOKUP(C13,$B$6:$G$9,5,FALSE)),"")</f>
        <v>0.74399999999999977</v>
      </c>
      <c r="E12" s="7">
        <f t="shared" ref="E12:G12" si="0">IF(E11&lt;=$C$4,(D12-VLOOKUP(D13,$B$6:$G$9,5,FALSE))/(VLOOKUP(D13,$B$6:$G$9,6,FALSE)-VLOOKUP(D13,$B$6:$G$9,5,FALSE)),"")</f>
        <v>0.22424242424242347</v>
      </c>
      <c r="F12" s="7">
        <f t="shared" si="0"/>
        <v>0.11019283746556115</v>
      </c>
      <c r="G12" s="7">
        <f t="shared" si="0"/>
        <v>0.55096418732780572</v>
      </c>
      <c r="H12" t="s">
        <v>35</v>
      </c>
      <c r="I12" t="s">
        <v>35</v>
      </c>
      <c r="J12" t="s">
        <v>35</v>
      </c>
      <c r="K12" t="s">
        <v>35</v>
      </c>
      <c r="L12" t="s">
        <v>35</v>
      </c>
      <c r="M12" t="s">
        <v>35</v>
      </c>
      <c r="N12" t="s">
        <v>35</v>
      </c>
      <c r="O12" t="s">
        <v>35</v>
      </c>
      <c r="P12" t="s">
        <v>35</v>
      </c>
      <c r="Q12" t="s">
        <v>35</v>
      </c>
      <c r="R12" t="s">
        <v>35</v>
      </c>
    </row>
    <row r="13" spans="2:18" x14ac:dyDescent="0.35">
      <c r="B13" t="s">
        <v>36</v>
      </c>
      <c r="C13" s="2" t="str">
        <f>IF(C11&lt;=$C$4,IF(AND(C12&gt;$F$6,C12&lt;$G$6),$B$6,IF(AND(C12&gt;$F$7,C12&lt;$G$7),$B$7,IF(AND(C12&gt;$F$8,C12&lt;$G$8),$B$8,IF(AND(C12&gt;$F$9,C12&lt;$G$9),$B$9)))),"")</f>
        <v>V</v>
      </c>
      <c r="D13" s="2" t="str">
        <f t="shared" ref="D13:G13" si="1">IF(D11&lt;=$C$4,IF(AND(D12&gt;$F$6,D12&lt;$G$6),$B$6,IF(AND(D12&gt;$F$7,D12&lt;$G$7),$B$7,IF(AND(D12&gt;$F$8,D12&lt;$G$8),$B$8,IF(AND(D12&gt;$F$9,D12&lt;$G$9),$B$9)))),"")</f>
        <v>E</v>
      </c>
      <c r="E13" s="2" t="str">
        <f t="shared" si="1"/>
        <v>L</v>
      </c>
      <c r="F13" s="2" t="str">
        <f t="shared" si="1"/>
        <v>Z</v>
      </c>
      <c r="G13" s="2" t="str">
        <f t="shared" si="1"/>
        <v>V</v>
      </c>
      <c r="H13" t="s">
        <v>35</v>
      </c>
      <c r="I13" t="s">
        <v>35</v>
      </c>
      <c r="J13" t="s">
        <v>35</v>
      </c>
      <c r="K13" t="s">
        <v>35</v>
      </c>
      <c r="L13" t="s">
        <v>35</v>
      </c>
      <c r="M13" t="s">
        <v>35</v>
      </c>
      <c r="N13" t="s">
        <v>35</v>
      </c>
      <c r="O13" t="s">
        <v>35</v>
      </c>
      <c r="P13" t="s">
        <v>35</v>
      </c>
      <c r="Q13" t="s">
        <v>35</v>
      </c>
      <c r="R13" t="s">
        <v>35</v>
      </c>
    </row>
    <row r="14" spans="2:18" x14ac:dyDescent="0.35">
      <c r="B14" t="s">
        <v>8</v>
      </c>
      <c r="C14" t="str">
        <f>_xlfn.CONCAT(C13:G13)</f>
        <v>VELZV</v>
      </c>
    </row>
  </sheetData>
  <mergeCells count="1">
    <mergeCell ref="B2:G2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9B717-EE1D-4A00-A394-9B3B4A52BD20}">
  <dimension ref="B2:K44"/>
  <sheetViews>
    <sheetView zoomScale="104" workbookViewId="0">
      <selection activeCell="E2" sqref="E2:H2"/>
    </sheetView>
  </sheetViews>
  <sheetFormatPr defaultRowHeight="14.5" x14ac:dyDescent="0.35"/>
  <cols>
    <col min="2" max="2" width="5.25" bestFit="1" customWidth="1"/>
    <col min="3" max="3" width="12.4140625" bestFit="1" customWidth="1"/>
    <col min="4" max="4" width="2.75" bestFit="1" customWidth="1"/>
    <col min="5" max="5" width="8.75" bestFit="1" customWidth="1"/>
    <col min="6" max="6" width="9.75" bestFit="1" customWidth="1"/>
    <col min="7" max="7" width="6.5" bestFit="1" customWidth="1"/>
    <col min="8" max="8" width="18.5" bestFit="1" customWidth="1"/>
    <col min="9" max="9" width="12.6640625" bestFit="1" customWidth="1"/>
    <col min="10" max="10" width="11.6640625" bestFit="1" customWidth="1"/>
    <col min="11" max="11" width="6.1640625" bestFit="1" customWidth="1"/>
  </cols>
  <sheetData>
    <row r="2" spans="2:8" x14ac:dyDescent="0.35">
      <c r="B2" t="s">
        <v>41</v>
      </c>
      <c r="C2" s="13" t="s">
        <v>37</v>
      </c>
      <c r="E2" s="11" t="s">
        <v>57</v>
      </c>
      <c r="F2" s="11"/>
      <c r="G2" s="11"/>
      <c r="H2" s="11"/>
    </row>
    <row r="3" spans="2:8" x14ac:dyDescent="0.35">
      <c r="B3" t="s">
        <v>38</v>
      </c>
      <c r="C3">
        <f>CODE(B3)</f>
        <v>107</v>
      </c>
      <c r="D3" s="13"/>
      <c r="E3" t="s">
        <v>42</v>
      </c>
      <c r="F3" t="s">
        <v>43</v>
      </c>
      <c r="G3" t="s">
        <v>44</v>
      </c>
      <c r="H3" t="s">
        <v>55</v>
      </c>
    </row>
    <row r="4" spans="2:8" x14ac:dyDescent="0.35">
      <c r="B4" t="s">
        <v>39</v>
      </c>
      <c r="C4">
        <f t="shared" ref="C4:C5" si="0">CODE(B4)</f>
        <v>97</v>
      </c>
      <c r="E4" t="s">
        <v>38</v>
      </c>
      <c r="F4" t="s">
        <v>45</v>
      </c>
      <c r="H4" t="str">
        <f>IF(G4&lt;&gt;"",DEC2BIN(G4,8),"")</f>
        <v/>
      </c>
    </row>
    <row r="5" spans="2:8" x14ac:dyDescent="0.35">
      <c r="B5" t="s">
        <v>40</v>
      </c>
      <c r="C5">
        <f t="shared" si="0"/>
        <v>111</v>
      </c>
      <c r="E5" t="s">
        <v>46</v>
      </c>
      <c r="F5">
        <v>130</v>
      </c>
      <c r="G5">
        <v>107</v>
      </c>
      <c r="H5" t="str">
        <f t="shared" ref="H5:H23" si="1">IF(G5&lt;&gt;"",DEC2BIN(G5,8),"")</f>
        <v>01101011</v>
      </c>
    </row>
    <row r="6" spans="2:8" x14ac:dyDescent="0.35">
      <c r="E6" t="s">
        <v>39</v>
      </c>
      <c r="F6" t="s">
        <v>45</v>
      </c>
      <c r="H6" t="str">
        <f t="shared" si="1"/>
        <v/>
      </c>
    </row>
    <row r="7" spans="2:8" x14ac:dyDescent="0.35">
      <c r="E7" t="s">
        <v>48</v>
      </c>
      <c r="F7">
        <v>131</v>
      </c>
      <c r="G7">
        <v>97</v>
      </c>
      <c r="H7" t="str">
        <f t="shared" si="1"/>
        <v>01100001</v>
      </c>
    </row>
    <row r="8" spans="2:8" x14ac:dyDescent="0.35">
      <c r="E8" t="s">
        <v>38</v>
      </c>
      <c r="F8" t="s">
        <v>45</v>
      </c>
      <c r="H8" t="str">
        <f t="shared" si="1"/>
        <v/>
      </c>
    </row>
    <row r="9" spans="2:8" x14ac:dyDescent="0.35">
      <c r="E9" t="s">
        <v>46</v>
      </c>
      <c r="F9" t="s">
        <v>45</v>
      </c>
      <c r="H9" t="str">
        <f t="shared" si="1"/>
        <v/>
      </c>
    </row>
    <row r="10" spans="2:8" x14ac:dyDescent="0.35">
      <c r="E10" t="s">
        <v>47</v>
      </c>
      <c r="F10">
        <v>132</v>
      </c>
      <c r="G10">
        <v>130</v>
      </c>
      <c r="H10" t="str">
        <f t="shared" si="1"/>
        <v>10000010</v>
      </c>
    </row>
    <row r="11" spans="2:8" x14ac:dyDescent="0.35">
      <c r="E11" t="s">
        <v>38</v>
      </c>
      <c r="F11" t="s">
        <v>45</v>
      </c>
      <c r="H11" t="str">
        <f t="shared" si="1"/>
        <v/>
      </c>
    </row>
    <row r="12" spans="2:8" x14ac:dyDescent="0.35">
      <c r="E12" t="s">
        <v>49</v>
      </c>
      <c r="F12">
        <v>133</v>
      </c>
      <c r="G12">
        <v>107</v>
      </c>
      <c r="H12" t="str">
        <f t="shared" si="1"/>
        <v>01101011</v>
      </c>
    </row>
    <row r="13" spans="2:8" x14ac:dyDescent="0.35">
      <c r="E13" t="s">
        <v>40</v>
      </c>
      <c r="F13" t="s">
        <v>45</v>
      </c>
      <c r="H13" t="str">
        <f t="shared" si="1"/>
        <v/>
      </c>
    </row>
    <row r="14" spans="2:8" x14ac:dyDescent="0.35">
      <c r="E14" t="s">
        <v>50</v>
      </c>
      <c r="F14">
        <v>134</v>
      </c>
      <c r="G14">
        <v>111</v>
      </c>
      <c r="H14" t="str">
        <f t="shared" si="1"/>
        <v>01101111</v>
      </c>
    </row>
    <row r="15" spans="2:8" x14ac:dyDescent="0.35">
      <c r="E15" t="s">
        <v>38</v>
      </c>
      <c r="F15" t="s">
        <v>45</v>
      </c>
      <c r="H15" t="str">
        <f t="shared" si="1"/>
        <v/>
      </c>
    </row>
    <row r="16" spans="2:8" x14ac:dyDescent="0.35">
      <c r="E16" t="s">
        <v>49</v>
      </c>
      <c r="F16" t="s">
        <v>45</v>
      </c>
      <c r="H16" t="str">
        <f t="shared" si="1"/>
        <v/>
      </c>
    </row>
    <row r="17" spans="4:11" x14ac:dyDescent="0.35">
      <c r="E17" t="s">
        <v>51</v>
      </c>
      <c r="F17">
        <v>135</v>
      </c>
      <c r="G17">
        <v>133</v>
      </c>
      <c r="H17" t="str">
        <f t="shared" si="1"/>
        <v>10000101</v>
      </c>
    </row>
    <row r="18" spans="4:11" x14ac:dyDescent="0.35">
      <c r="E18" t="s">
        <v>38</v>
      </c>
      <c r="F18" t="s">
        <v>45</v>
      </c>
      <c r="H18" t="str">
        <f t="shared" si="1"/>
        <v/>
      </c>
    </row>
    <row r="19" spans="4:11" x14ac:dyDescent="0.35">
      <c r="E19" t="s">
        <v>46</v>
      </c>
      <c r="F19" t="s">
        <v>45</v>
      </c>
      <c r="H19" t="str">
        <f t="shared" si="1"/>
        <v/>
      </c>
    </row>
    <row r="20" spans="4:11" x14ac:dyDescent="0.35">
      <c r="E20" t="s">
        <v>47</v>
      </c>
      <c r="F20" t="s">
        <v>45</v>
      </c>
      <c r="H20" t="str">
        <f t="shared" si="1"/>
        <v/>
      </c>
    </row>
    <row r="21" spans="4:11" x14ac:dyDescent="0.35">
      <c r="E21" t="s">
        <v>52</v>
      </c>
      <c r="F21">
        <v>136</v>
      </c>
      <c r="G21">
        <v>132</v>
      </c>
      <c r="H21" t="str">
        <f t="shared" si="1"/>
        <v>10000100</v>
      </c>
    </row>
    <row r="22" spans="4:11" x14ac:dyDescent="0.35">
      <c r="E22" t="s">
        <v>39</v>
      </c>
      <c r="F22" t="s">
        <v>54</v>
      </c>
      <c r="G22">
        <v>97</v>
      </c>
      <c r="H22" t="str">
        <f t="shared" si="1"/>
        <v>01100001</v>
      </c>
    </row>
    <row r="23" spans="4:11" x14ac:dyDescent="0.35">
      <c r="E23" t="s">
        <v>53</v>
      </c>
      <c r="G23">
        <v>129</v>
      </c>
      <c r="H23" t="str">
        <f t="shared" si="1"/>
        <v>10000001</v>
      </c>
    </row>
    <row r="25" spans="4:11" x14ac:dyDescent="0.35">
      <c r="E25" s="12" t="s">
        <v>56</v>
      </c>
      <c r="F25" s="12"/>
      <c r="G25" s="12"/>
      <c r="H25" s="12"/>
    </row>
    <row r="26" spans="4:11" x14ac:dyDescent="0.35">
      <c r="E26" s="14" t="str">
        <f>_xlfn.CONCAT(H4:H23)</f>
        <v>011010110110000110000010011010110110111110000101100001000110000110000001</v>
      </c>
      <c r="F26" s="14"/>
      <c r="G26" s="14"/>
      <c r="H26" s="14"/>
    </row>
    <row r="27" spans="4:11" x14ac:dyDescent="0.35">
      <c r="E27" s="14"/>
      <c r="F27" s="14"/>
      <c r="G27" s="14"/>
      <c r="H27" s="14"/>
    </row>
    <row r="28" spans="4:11" x14ac:dyDescent="0.35">
      <c r="E28" s="14"/>
      <c r="F28" s="14"/>
      <c r="G28" s="14"/>
      <c r="H28" s="14"/>
    </row>
    <row r="29" spans="4:11" x14ac:dyDescent="0.35">
      <c r="E29" s="14"/>
      <c r="F29" s="14"/>
      <c r="G29" s="14"/>
      <c r="H29" s="14"/>
    </row>
    <row r="30" spans="4:11" x14ac:dyDescent="0.35">
      <c r="E30" s="14"/>
      <c r="F30" s="14"/>
      <c r="G30" s="14"/>
      <c r="H30" s="14"/>
    </row>
    <row r="32" spans="4:11" x14ac:dyDescent="0.35">
      <c r="D32" s="11" t="s">
        <v>62</v>
      </c>
      <c r="E32" s="11"/>
      <c r="F32" s="11"/>
      <c r="G32" s="11"/>
      <c r="H32" s="11"/>
      <c r="I32" s="11"/>
      <c r="J32" s="11"/>
      <c r="K32" s="11"/>
    </row>
    <row r="33" spans="4:11" x14ac:dyDescent="0.35">
      <c r="D33" s="11" t="s">
        <v>16</v>
      </c>
      <c r="E33" s="11"/>
      <c r="F33" s="11"/>
      <c r="G33" s="11"/>
      <c r="H33" s="11"/>
      <c r="I33" s="11"/>
      <c r="J33" s="11"/>
      <c r="K33" s="11"/>
    </row>
    <row r="34" spans="4:11" x14ac:dyDescent="0.35">
      <c r="E34" t="s">
        <v>55</v>
      </c>
      <c r="F34" t="s">
        <v>58</v>
      </c>
      <c r="G34" t="s">
        <v>43</v>
      </c>
      <c r="H34" t="s">
        <v>61</v>
      </c>
      <c r="I34" t="s">
        <v>60</v>
      </c>
      <c r="J34" t="s">
        <v>59</v>
      </c>
      <c r="K34" t="s">
        <v>44</v>
      </c>
    </row>
    <row r="35" spans="4:11" x14ac:dyDescent="0.35">
      <c r="D35">
        <v>1</v>
      </c>
      <c r="E35" t="str">
        <f>LEFT(MID($E$26,D35,8),8)</f>
        <v>01101011</v>
      </c>
      <c r="F35">
        <f>BIN2DEC(E35)</f>
        <v>107</v>
      </c>
      <c r="G35" t="str">
        <f t="shared" ref="G35:G42" si="2">IFERROR(INDEX($B$3:$C$5,MATCH(F35,$C$3:$C$5,0),1),"spoj")</f>
        <v>k</v>
      </c>
      <c r="I35" t="str">
        <f>""</f>
        <v/>
      </c>
      <c r="J35" t="str">
        <f>G35</f>
        <v>k</v>
      </c>
      <c r="K35" t="s">
        <v>38</v>
      </c>
    </row>
    <row r="36" spans="4:11" x14ac:dyDescent="0.35">
      <c r="D36">
        <f>D35+8</f>
        <v>9</v>
      </c>
      <c r="E36" t="str">
        <f>LEFT(MID($E$26,D36,8),8)</f>
        <v>01100001</v>
      </c>
      <c r="F36">
        <f t="shared" ref="F36:F43" si="3">BIN2DEC(E36)</f>
        <v>97</v>
      </c>
      <c r="G36" t="str">
        <f t="shared" si="2"/>
        <v>a</v>
      </c>
      <c r="I36" t="str">
        <f>J35</f>
        <v>k</v>
      </c>
      <c r="J36" t="str">
        <f>G36</f>
        <v>a</v>
      </c>
      <c r="K36" t="s">
        <v>39</v>
      </c>
    </row>
    <row r="37" spans="4:11" x14ac:dyDescent="0.35">
      <c r="D37">
        <f t="shared" ref="D37:D44" si="4">D36+8</f>
        <v>17</v>
      </c>
      <c r="E37" t="str">
        <f t="shared" ref="E37:E44" si="5">LEFT(MID($E$26,D37,8),8)</f>
        <v>10000010</v>
      </c>
      <c r="F37">
        <f t="shared" si="3"/>
        <v>130</v>
      </c>
      <c r="G37" t="str">
        <f t="shared" si="2"/>
        <v>spoj</v>
      </c>
      <c r="H37" t="str">
        <f>_xlfn.CONCAT(G35,G36)</f>
        <v>ka</v>
      </c>
      <c r="I37" t="str">
        <f>J36</f>
        <v>a</v>
      </c>
      <c r="K37" t="str">
        <f>H37</f>
        <v>ka</v>
      </c>
    </row>
    <row r="38" spans="4:11" x14ac:dyDescent="0.35">
      <c r="D38">
        <f t="shared" si="4"/>
        <v>25</v>
      </c>
      <c r="E38" t="str">
        <f t="shared" si="5"/>
        <v>01101011</v>
      </c>
      <c r="F38">
        <f t="shared" si="3"/>
        <v>107</v>
      </c>
      <c r="G38" t="str">
        <f t="shared" si="2"/>
        <v>k</v>
      </c>
      <c r="I38">
        <f t="shared" ref="I38:I44" si="6">J37</f>
        <v>0</v>
      </c>
    </row>
    <row r="39" spans="4:11" x14ac:dyDescent="0.35">
      <c r="D39">
        <f t="shared" si="4"/>
        <v>33</v>
      </c>
      <c r="E39" t="str">
        <f t="shared" si="5"/>
        <v>01101111</v>
      </c>
      <c r="F39">
        <f t="shared" si="3"/>
        <v>111</v>
      </c>
      <c r="G39" t="str">
        <f t="shared" si="2"/>
        <v>o</v>
      </c>
      <c r="I39">
        <f t="shared" si="6"/>
        <v>0</v>
      </c>
    </row>
    <row r="40" spans="4:11" x14ac:dyDescent="0.35">
      <c r="D40">
        <f t="shared" si="4"/>
        <v>41</v>
      </c>
      <c r="E40" t="str">
        <f t="shared" si="5"/>
        <v>10000101</v>
      </c>
      <c r="F40">
        <f t="shared" si="3"/>
        <v>133</v>
      </c>
      <c r="G40" t="str">
        <f t="shared" si="2"/>
        <v>spoj</v>
      </c>
      <c r="I40">
        <f t="shared" si="6"/>
        <v>0</v>
      </c>
    </row>
    <row r="41" spans="4:11" x14ac:dyDescent="0.35">
      <c r="D41">
        <f t="shared" si="4"/>
        <v>49</v>
      </c>
      <c r="E41" t="str">
        <f t="shared" si="5"/>
        <v>10000100</v>
      </c>
      <c r="F41">
        <f t="shared" si="3"/>
        <v>132</v>
      </c>
      <c r="G41" t="str">
        <f t="shared" si="2"/>
        <v>spoj</v>
      </c>
      <c r="I41">
        <f t="shared" si="6"/>
        <v>0</v>
      </c>
    </row>
    <row r="42" spans="4:11" x14ac:dyDescent="0.35">
      <c r="D42">
        <f t="shared" si="4"/>
        <v>57</v>
      </c>
      <c r="E42" t="str">
        <f t="shared" si="5"/>
        <v>01100001</v>
      </c>
      <c r="F42">
        <f t="shared" si="3"/>
        <v>97</v>
      </c>
      <c r="G42" t="str">
        <f t="shared" si="2"/>
        <v>a</v>
      </c>
      <c r="I42">
        <f t="shared" si="6"/>
        <v>0</v>
      </c>
    </row>
    <row r="43" spans="4:11" x14ac:dyDescent="0.35">
      <c r="D43">
        <f t="shared" si="4"/>
        <v>65</v>
      </c>
      <c r="E43" t="str">
        <f t="shared" si="5"/>
        <v>10000001</v>
      </c>
      <c r="F43">
        <f t="shared" si="3"/>
        <v>129</v>
      </c>
      <c r="G43" t="str">
        <f t="shared" ref="G38:G43" si="7">IFERROR(INDEX($B$3:$C$5,MATCH(F43,$C$3:$C$5,0),1),"spoj")</f>
        <v>spoj</v>
      </c>
      <c r="I43">
        <f t="shared" si="6"/>
        <v>0</v>
      </c>
    </row>
    <row r="44" spans="4:11" x14ac:dyDescent="0.35">
      <c r="I44">
        <f t="shared" si="6"/>
        <v>0</v>
      </c>
    </row>
  </sheetData>
  <mergeCells count="5">
    <mergeCell ref="E25:H25"/>
    <mergeCell ref="E26:H30"/>
    <mergeCell ref="E2:H2"/>
    <mergeCell ref="D33:K33"/>
    <mergeCell ref="D32:K32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F54EA-758E-4F5E-977A-055152326A59}">
  <dimension ref="B1:Z20"/>
  <sheetViews>
    <sheetView topLeftCell="A6" zoomScale="85" zoomScaleNormal="85" workbookViewId="0">
      <selection activeCell="C20" sqref="C20:R20"/>
    </sheetView>
  </sheetViews>
  <sheetFormatPr defaultRowHeight="14.5" x14ac:dyDescent="0.35"/>
  <cols>
    <col min="1" max="1" width="8.6640625" style="2"/>
    <col min="2" max="2" width="13.58203125" style="2" bestFit="1" customWidth="1"/>
    <col min="3" max="3" width="10.25" style="2" bestFit="1" customWidth="1"/>
    <col min="4" max="4" width="7.58203125" style="2" bestFit="1" customWidth="1"/>
    <col min="5" max="5" width="10.1640625" style="2" bestFit="1" customWidth="1"/>
    <col min="6" max="6" width="7.4140625" style="2" bestFit="1" customWidth="1"/>
    <col min="7" max="7" width="7.58203125" style="2" bestFit="1" customWidth="1"/>
    <col min="8" max="8" width="7.4140625" style="2" bestFit="1" customWidth="1"/>
    <col min="9" max="9" width="7.75" style="2" customWidth="1"/>
    <col min="10" max="10" width="16.1640625" style="2" bestFit="1" customWidth="1"/>
    <col min="11" max="11" width="7.4140625" style="2" bestFit="1" customWidth="1"/>
    <col min="12" max="12" width="7.58203125" style="2" bestFit="1" customWidth="1"/>
    <col min="13" max="13" width="7.4140625" style="2" bestFit="1" customWidth="1"/>
    <col min="14" max="14" width="7.75" style="2" customWidth="1"/>
    <col min="15" max="15" width="16.1640625" style="2" bestFit="1" customWidth="1"/>
    <col min="16" max="16" width="7.4140625" style="2" bestFit="1" customWidth="1"/>
    <col min="17" max="17" width="7.58203125" style="2" bestFit="1" customWidth="1"/>
    <col min="18" max="18" width="7.4140625" style="2" bestFit="1" customWidth="1"/>
    <col min="19" max="19" width="8.6640625" style="2"/>
    <col min="20" max="20" width="16.1640625" style="2" bestFit="1" customWidth="1"/>
    <col min="21" max="21" width="7.4140625" style="2" bestFit="1" customWidth="1"/>
    <col min="22" max="22" width="7.58203125" style="2" bestFit="1" customWidth="1"/>
    <col min="23" max="23" width="9" style="2" bestFit="1" customWidth="1"/>
    <col min="24" max="16384" width="8.6640625" style="2"/>
  </cols>
  <sheetData>
    <row r="1" spans="2:26" x14ac:dyDescent="0.35">
      <c r="X1" s="4"/>
      <c r="Z1" s="4"/>
    </row>
    <row r="2" spans="2:26" x14ac:dyDescent="0.35">
      <c r="B2" s="2" t="s">
        <v>8</v>
      </c>
      <c r="C2" s="3" t="s">
        <v>11</v>
      </c>
      <c r="D2" s="3"/>
      <c r="E2" s="3"/>
      <c r="F2" s="3"/>
      <c r="G2" s="3"/>
      <c r="H2" s="3"/>
      <c r="J2" s="3">
        <v>1</v>
      </c>
      <c r="K2" s="3"/>
      <c r="L2" s="3"/>
      <c r="M2" s="3"/>
      <c r="O2" s="3">
        <v>2</v>
      </c>
      <c r="P2" s="3"/>
      <c r="Q2" s="3"/>
      <c r="R2" s="3"/>
      <c r="T2" s="3">
        <v>3</v>
      </c>
      <c r="U2" s="3"/>
      <c r="V2" s="3"/>
      <c r="W2" s="3"/>
    </row>
    <row r="3" spans="2:26" x14ac:dyDescent="0.35">
      <c r="B3" s="2" t="s">
        <v>14</v>
      </c>
      <c r="C3" s="3">
        <f>LEN(C2)</f>
        <v>3</v>
      </c>
      <c r="D3" s="3"/>
      <c r="E3" s="3"/>
      <c r="F3" s="3"/>
      <c r="G3" s="3"/>
      <c r="H3" s="3"/>
      <c r="I3" s="4"/>
      <c r="J3" s="2" t="s">
        <v>9</v>
      </c>
      <c r="K3" s="2" t="s">
        <v>12</v>
      </c>
      <c r="L3" s="2" t="s">
        <v>13</v>
      </c>
      <c r="M3" s="2" t="s">
        <v>18</v>
      </c>
      <c r="O3" s="2" t="s">
        <v>9</v>
      </c>
      <c r="P3" s="2" t="s">
        <v>12</v>
      </c>
      <c r="Q3" s="2" t="s">
        <v>13</v>
      </c>
      <c r="R3" s="2" t="s">
        <v>18</v>
      </c>
      <c r="S3" s="4"/>
      <c r="T3" s="2" t="s">
        <v>9</v>
      </c>
      <c r="U3" s="2" t="s">
        <v>12</v>
      </c>
      <c r="V3" s="2" t="s">
        <v>13</v>
      </c>
      <c r="W3" s="2" t="s">
        <v>18</v>
      </c>
      <c r="X3" s="4"/>
    </row>
    <row r="4" spans="2:26" ht="16.399999999999999" customHeight="1" x14ac:dyDescent="0.45"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18</v>
      </c>
      <c r="I4" s="4"/>
      <c r="J4" s="2" t="s">
        <v>20</v>
      </c>
      <c r="K4" s="2">
        <v>0</v>
      </c>
      <c r="L4" s="2">
        <v>1</v>
      </c>
      <c r="M4" s="2">
        <f>L4-K4</f>
        <v>1</v>
      </c>
      <c r="O4" s="2" t="str">
        <f>J7</f>
        <v>B</v>
      </c>
      <c r="P4" s="5">
        <f>K7</f>
        <v>0</v>
      </c>
      <c r="Q4" s="5">
        <f>L7</f>
        <v>0.13</v>
      </c>
      <c r="R4" s="5">
        <f>Q4-P4</f>
        <v>0.13</v>
      </c>
      <c r="S4" s="4"/>
      <c r="T4" s="2" t="str">
        <f>O7</f>
        <v>A</v>
      </c>
      <c r="U4" s="5">
        <f>P7</f>
        <v>4.0300000000000002E-2</v>
      </c>
      <c r="V4" s="5">
        <f>Q7</f>
        <v>0.13</v>
      </c>
      <c r="W4" s="5">
        <f>V4-U4</f>
        <v>8.9700000000000002E-2</v>
      </c>
      <c r="X4" s="4"/>
    </row>
    <row r="5" spans="2:26" x14ac:dyDescent="0.35">
      <c r="B5" s="2" t="s">
        <v>1</v>
      </c>
      <c r="C5" s="2">
        <v>13</v>
      </c>
      <c r="D5" s="2">
        <f>C5/100</f>
        <v>0.13</v>
      </c>
      <c r="E5" s="2" t="str">
        <f>_xlfn.CONCAT("(",_xlfn.TEXTJOIN(";",TRUE,F5,G5),")")</f>
        <v>(0;0,13)</v>
      </c>
      <c r="F5" s="2">
        <v>0</v>
      </c>
      <c r="G5" s="2">
        <f>D5+F5</f>
        <v>0.13</v>
      </c>
      <c r="H5" s="2">
        <f>G5-F5</f>
        <v>0.13</v>
      </c>
      <c r="J5" s="3" t="s">
        <v>21</v>
      </c>
      <c r="K5" s="3"/>
      <c r="L5" s="3"/>
      <c r="M5" s="3"/>
      <c r="O5" s="3" t="s">
        <v>21</v>
      </c>
      <c r="P5" s="3"/>
      <c r="Q5" s="3"/>
      <c r="R5" s="3"/>
      <c r="T5" s="3" t="s">
        <v>21</v>
      </c>
      <c r="U5" s="3"/>
      <c r="V5" s="3"/>
      <c r="W5" s="3"/>
    </row>
    <row r="6" spans="2:26" x14ac:dyDescent="0.35">
      <c r="B6" s="2" t="s">
        <v>10</v>
      </c>
      <c r="C6" s="2">
        <v>18</v>
      </c>
      <c r="D6" s="2">
        <f t="shared" ref="D6:D7" si="0">C6/100</f>
        <v>0.18</v>
      </c>
      <c r="E6" s="2" t="str">
        <f>_xlfn.CONCAT("(",_xlfn.TEXTJOIN(";",TRUE,F6,G6),")")</f>
        <v>(0,13;0,31)</v>
      </c>
      <c r="F6" s="2">
        <f>F5+D5</f>
        <v>0.13</v>
      </c>
      <c r="G6" s="2">
        <f>F6+D6</f>
        <v>0.31</v>
      </c>
      <c r="H6" s="2">
        <f t="shared" ref="H6:H7" si="1">G6-F6</f>
        <v>0.18</v>
      </c>
      <c r="J6" s="2" t="s">
        <v>19</v>
      </c>
      <c r="K6" s="2" t="s">
        <v>12</v>
      </c>
      <c r="L6" s="2" t="s">
        <v>13</v>
      </c>
      <c r="M6" s="2" t="s">
        <v>18</v>
      </c>
      <c r="O6" s="2" t="s">
        <v>19</v>
      </c>
      <c r="P6" s="2" t="s">
        <v>12</v>
      </c>
      <c r="Q6" s="2" t="s">
        <v>13</v>
      </c>
      <c r="R6" s="2" t="s">
        <v>18</v>
      </c>
      <c r="T6" s="2" t="s">
        <v>19</v>
      </c>
      <c r="U6" s="2" t="s">
        <v>12</v>
      </c>
      <c r="V6" s="2" t="s">
        <v>13</v>
      </c>
      <c r="W6" s="2" t="s">
        <v>18</v>
      </c>
    </row>
    <row r="7" spans="2:26" x14ac:dyDescent="0.35">
      <c r="B7" s="2" t="s">
        <v>0</v>
      </c>
      <c r="C7" s="2">
        <v>69</v>
      </c>
      <c r="D7" s="2">
        <f t="shared" si="0"/>
        <v>0.69</v>
      </c>
      <c r="E7" s="2" t="str">
        <f>_xlfn.CONCAT("(",_xlfn.TEXTJOIN(";",TRUE,F7,G7),")")</f>
        <v>(0,31;1)</v>
      </c>
      <c r="F7" s="2">
        <f>D6+F6</f>
        <v>0.31</v>
      </c>
      <c r="G7" s="2">
        <f>F7+D7</f>
        <v>1</v>
      </c>
      <c r="H7" s="2">
        <f t="shared" si="1"/>
        <v>0.69</v>
      </c>
      <c r="J7" s="2" t="str">
        <f>LEFT(MID($C$2,J2,1))</f>
        <v>B</v>
      </c>
      <c r="K7" s="5">
        <f>K4+M4*VLOOKUP(J7,$B$4:$H$7,5,FALSE)</f>
        <v>0</v>
      </c>
      <c r="L7" s="5">
        <f>K4+M4*VLOOKUP(J7,$B$4:$H$7,6,FALSE)</f>
        <v>0.13</v>
      </c>
      <c r="M7" s="5">
        <f>L7-K7</f>
        <v>0.13</v>
      </c>
      <c r="O7" s="2" t="str">
        <f>LEFT(MID($C$2,O2,1))</f>
        <v>A</v>
      </c>
      <c r="P7" s="5">
        <f>P4+R4*VLOOKUP(O7,$B$4:$H$7,5,FALSE)</f>
        <v>4.0300000000000002E-2</v>
      </c>
      <c r="Q7" s="5">
        <f>P4+R4*VLOOKUP(O7,$B$4:$H$7,6,FALSE)</f>
        <v>0.13</v>
      </c>
      <c r="R7" s="5">
        <f>Q7-P7</f>
        <v>8.9700000000000002E-2</v>
      </c>
      <c r="T7" s="2" t="str">
        <f>LEFT(MID($C$2,T2,1))</f>
        <v>R</v>
      </c>
      <c r="U7" s="5">
        <f>U4+W4*VLOOKUP(T7,$B$4:$H$7,5,FALSE)</f>
        <v>5.1961000000000007E-2</v>
      </c>
      <c r="V7" s="5">
        <f>U4+W4*VLOOKUP(T7,$B$4:$H$7,6,FALSE)</f>
        <v>6.8107000000000001E-2</v>
      </c>
      <c r="W7" s="5">
        <f>V7-U7</f>
        <v>1.6145999999999994E-2</v>
      </c>
    </row>
    <row r="8" spans="2:26" x14ac:dyDescent="0.35">
      <c r="J8" s="3"/>
      <c r="K8" s="3"/>
      <c r="L8" s="3"/>
      <c r="O8" s="3"/>
      <c r="P8" s="3"/>
      <c r="Q8" s="3"/>
      <c r="T8" s="9" t="s">
        <v>15</v>
      </c>
      <c r="U8" s="9"/>
      <c r="V8" s="9"/>
      <c r="W8" s="2">
        <v>0.06</v>
      </c>
      <c r="X8" s="2" t="s">
        <v>28</v>
      </c>
    </row>
    <row r="9" spans="2:26" x14ac:dyDescent="0.35">
      <c r="B9" s="3" t="s">
        <v>16</v>
      </c>
      <c r="C9" s="3"/>
      <c r="D9" s="3"/>
      <c r="E9" s="3"/>
      <c r="F9" s="3"/>
      <c r="G9" s="3"/>
      <c r="H9" s="4"/>
    </row>
    <row r="10" spans="2:26" x14ac:dyDescent="0.35">
      <c r="B10" s="2" t="s">
        <v>8</v>
      </c>
      <c r="C10" s="3" t="s">
        <v>11</v>
      </c>
      <c r="D10" s="3"/>
      <c r="E10" s="3"/>
      <c r="F10" s="3"/>
      <c r="G10" s="3"/>
      <c r="H10" s="6"/>
    </row>
    <row r="11" spans="2:26" x14ac:dyDescent="0.35">
      <c r="B11" s="2" t="s">
        <v>14</v>
      </c>
      <c r="C11" s="3">
        <f>LEN(C10)</f>
        <v>3</v>
      </c>
      <c r="D11" s="3"/>
      <c r="E11" s="3"/>
      <c r="F11" s="3"/>
      <c r="G11" s="3"/>
      <c r="H11" s="4"/>
      <c r="U11" s="5"/>
    </row>
    <row r="12" spans="2:26" ht="16.399999999999999" x14ac:dyDescent="0.45">
      <c r="B12" s="2" t="s">
        <v>2</v>
      </c>
      <c r="C12" s="2" t="s">
        <v>3</v>
      </c>
      <c r="D12" s="2" t="s">
        <v>4</v>
      </c>
      <c r="E12" s="2" t="s">
        <v>5</v>
      </c>
      <c r="F12" s="2" t="s">
        <v>6</v>
      </c>
      <c r="G12" s="2" t="s">
        <v>7</v>
      </c>
      <c r="U12" s="5"/>
    </row>
    <row r="13" spans="2:26" x14ac:dyDescent="0.35">
      <c r="B13" s="2" t="s">
        <v>1</v>
      </c>
      <c r="C13" s="2">
        <v>13</v>
      </c>
      <c r="D13" s="2">
        <f>C13/100</f>
        <v>0.13</v>
      </c>
      <c r="E13" s="2" t="str">
        <f>_xlfn.CONCAT("(",_xlfn.TEXTJOIN(";",TRUE,F13,G13),")")</f>
        <v>(0;0,13)</v>
      </c>
      <c r="F13" s="2">
        <v>0</v>
      </c>
      <c r="G13" s="2">
        <f>D13+F13</f>
        <v>0.13</v>
      </c>
      <c r="U13" s="5"/>
    </row>
    <row r="14" spans="2:26" x14ac:dyDescent="0.35">
      <c r="B14" s="2" t="s">
        <v>10</v>
      </c>
      <c r="C14" s="2">
        <v>18</v>
      </c>
      <c r="D14" s="2">
        <f t="shared" ref="D14:D15" si="2">C14/100</f>
        <v>0.18</v>
      </c>
      <c r="E14" s="2" t="str">
        <f>_xlfn.CONCAT("(",_xlfn.TEXTJOIN(";",TRUE,F14,G14),")")</f>
        <v>(0,13;0,31)</v>
      </c>
      <c r="F14" s="2">
        <f>F13+D13</f>
        <v>0.13</v>
      </c>
      <c r="G14" s="2">
        <f>F14+D14</f>
        <v>0.31</v>
      </c>
    </row>
    <row r="15" spans="2:26" x14ac:dyDescent="0.35">
      <c r="B15" s="2" t="s">
        <v>0</v>
      </c>
      <c r="C15" s="2">
        <v>69</v>
      </c>
      <c r="D15" s="2">
        <f t="shared" si="2"/>
        <v>0.69</v>
      </c>
      <c r="E15" s="2" t="str">
        <f>_xlfn.CONCAT("(",_xlfn.TEXTJOIN(";",TRUE,F15,G15),")")</f>
        <v>(0,31;1)</v>
      </c>
      <c r="F15" s="2">
        <f>D14+F14</f>
        <v>0.31</v>
      </c>
      <c r="G15" s="2">
        <f>F15+D15</f>
        <v>1</v>
      </c>
    </row>
    <row r="17" spans="2:18" x14ac:dyDescent="0.35">
      <c r="B17" s="2" t="s">
        <v>17</v>
      </c>
      <c r="C17" s="2">
        <v>1</v>
      </c>
      <c r="D17" s="2">
        <v>2</v>
      </c>
      <c r="E17" s="2">
        <v>3</v>
      </c>
      <c r="F17" s="2">
        <v>4</v>
      </c>
      <c r="G17" s="2">
        <v>5</v>
      </c>
      <c r="H17" s="2">
        <v>6</v>
      </c>
      <c r="I17" s="2">
        <v>7</v>
      </c>
      <c r="J17" s="2">
        <v>8</v>
      </c>
      <c r="K17" s="2">
        <v>9</v>
      </c>
      <c r="L17" s="2">
        <v>10</v>
      </c>
      <c r="M17" s="2">
        <v>11</v>
      </c>
      <c r="N17" s="2">
        <v>12</v>
      </c>
      <c r="O17" s="2">
        <v>13</v>
      </c>
      <c r="P17" s="2">
        <v>14</v>
      </c>
      <c r="Q17" s="2">
        <v>15</v>
      </c>
      <c r="R17" s="2">
        <v>16</v>
      </c>
    </row>
    <row r="18" spans="2:18" x14ac:dyDescent="0.35">
      <c r="B18" s="2" t="s">
        <v>15</v>
      </c>
      <c r="C18" s="2">
        <v>0.06</v>
      </c>
      <c r="D18" s="7">
        <f>IF(D17&lt;=$C$11,(C18-VLOOKUP(C19,$B$13:$G$15,5,FALSE))/(VLOOKUP(C19,$B$13:$G$15,6,FALSE)-VLOOKUP(C19,$B$13:$G$15,5,FALSE)),"")</f>
        <v>0.46153846153846151</v>
      </c>
      <c r="E18" s="7">
        <f t="shared" ref="E18:R18" si="3">IF(E17&lt;=$C$11,(D18-VLOOKUP(D19,$B$13:$G$15,5,FALSE))/(VLOOKUP(D19,$B$13:$G$15,6,FALSE)-VLOOKUP(D19,$B$13:$G$15,5,FALSE)),"")</f>
        <v>0.21962095875139351</v>
      </c>
      <c r="F18" s="7" t="str">
        <f t="shared" si="3"/>
        <v/>
      </c>
      <c r="G18" s="7" t="str">
        <f t="shared" si="3"/>
        <v/>
      </c>
      <c r="H18" s="7" t="str">
        <f t="shared" si="3"/>
        <v/>
      </c>
      <c r="I18" s="7" t="str">
        <f t="shared" si="3"/>
        <v/>
      </c>
      <c r="J18" s="7" t="str">
        <f t="shared" si="3"/>
        <v/>
      </c>
      <c r="K18" s="7" t="str">
        <f t="shared" si="3"/>
        <v/>
      </c>
      <c r="L18" s="7" t="str">
        <f t="shared" si="3"/>
        <v/>
      </c>
      <c r="M18" s="7" t="str">
        <f t="shared" si="3"/>
        <v/>
      </c>
      <c r="N18" s="7" t="str">
        <f t="shared" si="3"/>
        <v/>
      </c>
      <c r="O18" s="7" t="str">
        <f t="shared" si="3"/>
        <v/>
      </c>
      <c r="P18" s="7" t="str">
        <f t="shared" si="3"/>
        <v/>
      </c>
      <c r="Q18" s="7" t="str">
        <f t="shared" si="3"/>
        <v/>
      </c>
      <c r="R18" s="7" t="str">
        <f t="shared" si="3"/>
        <v/>
      </c>
    </row>
    <row r="19" spans="2:18" x14ac:dyDescent="0.35">
      <c r="B19" s="2" t="s">
        <v>2</v>
      </c>
      <c r="C19" s="2" t="str">
        <f>IF(C17&lt;=$C$11,IF(AND(C18&gt;$F$13,C18&lt;$G$13),$B$13,IF(AND(C18&gt;$F$14,C18&lt;$G$14),$B$14,IF(AND(C18&gt;$F$15,C18&lt;$G$15),$B$15,IF(AND(C18&gt;$F$16,C18&lt;$G$16),$B$16)))),"")</f>
        <v>B</v>
      </c>
      <c r="D19" s="2" t="str">
        <f t="shared" ref="D19:R19" si="4">IF(D17&lt;=$C$11,IF(AND(D18&gt;$F$13,D18&lt;$G$13),$B$13,IF(AND(D18&gt;$F$14,D18&lt;$G$14),$B$14,IF(AND(D18&gt;$F$15,D18&lt;$G$15),$B$15,IF(AND(D18&gt;$F$16,D18&lt;$G$16),$B$16)))),"")</f>
        <v>A</v>
      </c>
      <c r="E19" s="2" t="str">
        <f t="shared" si="4"/>
        <v>R</v>
      </c>
      <c r="F19" s="2" t="str">
        <f t="shared" si="4"/>
        <v/>
      </c>
      <c r="G19" s="2" t="str">
        <f t="shared" si="4"/>
        <v/>
      </c>
      <c r="H19" s="2" t="str">
        <f t="shared" si="4"/>
        <v/>
      </c>
      <c r="I19" s="2" t="str">
        <f t="shared" si="4"/>
        <v/>
      </c>
      <c r="J19" s="2" t="str">
        <f t="shared" si="4"/>
        <v/>
      </c>
      <c r="K19" s="2" t="str">
        <f t="shared" si="4"/>
        <v/>
      </c>
      <c r="L19" s="2" t="str">
        <f t="shared" si="4"/>
        <v/>
      </c>
      <c r="M19" s="2" t="str">
        <f t="shared" si="4"/>
        <v/>
      </c>
      <c r="N19" s="2" t="str">
        <f t="shared" si="4"/>
        <v/>
      </c>
      <c r="O19" s="2" t="str">
        <f t="shared" si="4"/>
        <v/>
      </c>
      <c r="P19" s="2" t="str">
        <f t="shared" si="4"/>
        <v/>
      </c>
      <c r="Q19" s="2" t="str">
        <f t="shared" si="4"/>
        <v/>
      </c>
      <c r="R19" s="2" t="str">
        <f t="shared" si="4"/>
        <v/>
      </c>
    </row>
    <row r="20" spans="2:18" x14ac:dyDescent="0.35">
      <c r="B20" s="2" t="s">
        <v>8</v>
      </c>
      <c r="C20" s="8" t="str">
        <f>_xlfn.CONCAT(C19:R19)</f>
        <v>BAR</v>
      </c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</row>
  </sheetData>
  <mergeCells count="15">
    <mergeCell ref="T5:W5"/>
    <mergeCell ref="T8:V8"/>
    <mergeCell ref="J8:L8"/>
    <mergeCell ref="O8:Q8"/>
    <mergeCell ref="J2:M2"/>
    <mergeCell ref="O2:R2"/>
    <mergeCell ref="T2:W2"/>
    <mergeCell ref="C10:G10"/>
    <mergeCell ref="C11:G11"/>
    <mergeCell ref="B9:G9"/>
    <mergeCell ref="C3:H3"/>
    <mergeCell ref="C20:R20"/>
    <mergeCell ref="C2:H2"/>
    <mergeCell ref="J5:M5"/>
    <mergeCell ref="O5:R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Aritmetické kódování ELZVE</vt:lpstr>
      <vt:lpstr>ELZVE dekomprese</vt:lpstr>
      <vt:lpstr>LZW</vt:lpstr>
      <vt:lpstr>(Příklad BAR z moodlu)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Wenig</dc:creator>
  <cp:lastModifiedBy>David Wenig</cp:lastModifiedBy>
  <dcterms:created xsi:type="dcterms:W3CDTF">2015-06-05T18:19:34Z</dcterms:created>
  <dcterms:modified xsi:type="dcterms:W3CDTF">2025-12-09T01:11:26Z</dcterms:modified>
</cp:coreProperties>
</file>