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F2418E0A-12F6-41E4-A483-8E1D2F00568F}" xr6:coauthVersionLast="47" xr6:coauthVersionMax="47" xr10:uidLastSave="{00000000-0000-0000-0000-000000000000}"/>
  <bookViews>
    <workbookView xWindow="-103" yWindow="-103" windowWidth="18159" windowHeight="10305" xr2:uid="{00000000-000D-0000-FFFF-FFFF00000000}"/>
  </bookViews>
  <sheets>
    <sheet name="Aritmetické kódování B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15" i="1"/>
  <c r="D14" i="1"/>
  <c r="G14" i="1" s="1"/>
  <c r="E14" i="1" s="1"/>
  <c r="C12" i="1"/>
  <c r="I8" i="1"/>
  <c r="N8" i="1" s="1"/>
  <c r="D8" i="1"/>
  <c r="I7" i="1"/>
  <c r="N7" i="1" s="1"/>
  <c r="D7" i="1"/>
  <c r="I6" i="1"/>
  <c r="N6" i="1" s="1"/>
  <c r="D6" i="1"/>
  <c r="F7" i="1" s="1"/>
  <c r="S4" i="1"/>
  <c r="N4" i="1"/>
  <c r="I4" i="1"/>
  <c r="C4" i="1"/>
  <c r="F8" i="1" l="1"/>
  <c r="G7" i="1"/>
  <c r="E7" i="1" s="1"/>
  <c r="J4" i="1"/>
  <c r="F15" i="1"/>
  <c r="G6" i="1"/>
  <c r="E6" i="1" s="1"/>
  <c r="G15" i="1" l="1"/>
  <c r="E15" i="1" s="1"/>
  <c r="K4" i="1"/>
  <c r="L4" i="1" s="1"/>
  <c r="L8" i="1" s="1"/>
  <c r="P4" i="1" s="1"/>
  <c r="E8" i="1"/>
  <c r="G8" i="1"/>
  <c r="K6" i="1"/>
  <c r="F16" i="1"/>
  <c r="L6" i="1" l="1"/>
  <c r="K7" i="1"/>
  <c r="K8" i="1"/>
  <c r="E16" i="1"/>
  <c r="G16" i="1"/>
  <c r="J6" i="1"/>
  <c r="L7" i="1"/>
  <c r="J7" i="1" l="1"/>
  <c r="J8" i="1"/>
  <c r="O4" i="1"/>
  <c r="Q8" i="1" l="1"/>
  <c r="Q4" i="1"/>
  <c r="P8" i="1" s="1"/>
  <c r="O8" i="1" s="1"/>
  <c r="P7" i="1" l="1"/>
  <c r="P6" i="1"/>
  <c r="O6" i="1" s="1"/>
  <c r="Q6" i="1"/>
  <c r="Q7" i="1"/>
  <c r="U4" i="1" s="1"/>
  <c r="O7" i="1" l="1"/>
  <c r="T4" i="1"/>
  <c r="V4" i="1" s="1"/>
  <c r="C19" i="1" s="1"/>
  <c r="C20" i="1" l="1"/>
  <c r="D19" i="1" l="1"/>
  <c r="D20" i="1" l="1"/>
  <c r="E19" i="1" s="1"/>
  <c r="E20" i="1" s="1"/>
  <c r="C21" i="1" l="1"/>
</calcChain>
</file>

<file path=xl/sharedStrings.xml><?xml version="1.0" encoding="utf-8"?>
<sst xmlns="http://schemas.openxmlformats.org/spreadsheetml/2006/main" count="49" uniqueCount="21">
  <si>
    <t>Zpráva</t>
  </si>
  <si>
    <t>BAR</t>
  </si>
  <si>
    <t>Rozdělujeme</t>
  </si>
  <si>
    <t>d</t>
  </si>
  <si>
    <t>h</t>
  </si>
  <si>
    <t>s</t>
  </si>
  <si>
    <t>Poslední znak</t>
  </si>
  <si>
    <t>Délka zprávy</t>
  </si>
  <si>
    <t>Znak</t>
  </si>
  <si>
    <t>Výskyt [%]</t>
  </si>
  <si>
    <t>Výskyt</t>
  </si>
  <si>
    <t>Interval</t>
  </si>
  <si>
    <r>
      <t>Mez</t>
    </r>
    <r>
      <rPr>
        <vertAlign val="subscript"/>
        <sz val="11"/>
        <color theme="1"/>
        <rFont val="Calibri"/>
        <family val="2"/>
        <charset val="238"/>
        <scheme val="minor"/>
      </rPr>
      <t>dolní</t>
    </r>
  </si>
  <si>
    <r>
      <t>Mez</t>
    </r>
    <r>
      <rPr>
        <vertAlign val="subscript"/>
        <sz val="11"/>
        <color theme="1"/>
        <rFont val="Calibri"/>
        <family val="2"/>
        <charset val="238"/>
        <scheme val="minor"/>
      </rPr>
      <t>horní</t>
    </r>
  </si>
  <si>
    <t>B</t>
  </si>
  <si>
    <t>R</t>
  </si>
  <si>
    <t>A</t>
  </si>
  <si>
    <t>Dekomprese</t>
  </si>
  <si>
    <t>Číslo znaku</t>
  </si>
  <si>
    <t>K</t>
  </si>
  <si>
    <r>
      <t>Znak</t>
    </r>
    <r>
      <rPr>
        <vertAlign val="subscript"/>
        <sz val="11"/>
        <color theme="1"/>
        <rFont val="Calibri"/>
        <family val="2"/>
        <charset val="238"/>
        <scheme val="minor"/>
      </rPr>
      <t>DEKOMPRESE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</si>
</sst>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0" fontId="1" fillId="0" borderId="1" xfId="0" applyFont="1" applyBorder="1" applyAlignment="1">
      <alignment horizontal="center"/>
    </xf>
    <xf numFmtId="165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21"/>
  <sheetViews>
    <sheetView tabSelected="1" workbookViewId="0">
      <selection activeCell="H11" sqref="H11"/>
    </sheetView>
  </sheetViews>
  <sheetFormatPr defaultRowHeight="14.5" x14ac:dyDescent="0.35"/>
  <cols>
    <col min="2" max="2" width="13.4140625" bestFit="1" customWidth="1"/>
    <col min="3" max="3" width="10.25" bestFit="1" customWidth="1"/>
    <col min="4" max="4" width="7.58203125" bestFit="1" customWidth="1"/>
    <col min="5" max="5" width="10.1640625" bestFit="1" customWidth="1"/>
    <col min="6" max="6" width="7.4140625" bestFit="1" customWidth="1"/>
    <col min="7" max="7" width="7.58203125" bestFit="1" customWidth="1"/>
    <col min="9" max="9" width="12.75" bestFit="1" customWidth="1"/>
    <col min="10" max="10" width="14.25" bestFit="1" customWidth="1"/>
    <col min="11" max="12" width="6.58203125" bestFit="1" customWidth="1"/>
    <col min="14" max="14" width="12.75" bestFit="1" customWidth="1"/>
    <col min="15" max="15" width="18.4140625" bestFit="1" customWidth="1"/>
    <col min="16" max="16" width="6.58203125" bestFit="1" customWidth="1"/>
    <col min="17" max="17" width="7" bestFit="1" customWidth="1"/>
    <col min="19" max="19" width="13.1640625" bestFit="1" customWidth="1"/>
    <col min="20" max="21" width="9" bestFit="1" customWidth="1"/>
    <col min="22" max="22" width="7.58203125" bestFit="1" customWidth="1"/>
  </cols>
  <sheetData>
    <row r="2" spans="2:25" x14ac:dyDescent="0.35">
      <c r="I2" s="1">
        <v>1</v>
      </c>
      <c r="J2" s="1"/>
      <c r="K2" s="1"/>
      <c r="L2" s="1"/>
      <c r="N2" s="1">
        <v>2</v>
      </c>
      <c r="O2" s="1"/>
      <c r="P2" s="1"/>
      <c r="Q2" s="1"/>
      <c r="S2" s="1">
        <v>3</v>
      </c>
      <c r="T2" s="1"/>
      <c r="U2" s="1"/>
      <c r="V2" s="1"/>
      <c r="W2" s="2"/>
      <c r="Y2" s="2"/>
    </row>
    <row r="3" spans="2:25" x14ac:dyDescent="0.35">
      <c r="B3" s="3" t="s">
        <v>0</v>
      </c>
      <c r="C3" s="4" t="s">
        <v>1</v>
      </c>
      <c r="D3" s="4"/>
      <c r="E3" s="4"/>
      <c r="F3" s="4"/>
      <c r="G3" s="4"/>
      <c r="I3" s="3" t="s">
        <v>2</v>
      </c>
      <c r="J3" s="3" t="s">
        <v>3</v>
      </c>
      <c r="K3" s="3" t="s">
        <v>4</v>
      </c>
      <c r="L3" s="3" t="s">
        <v>5</v>
      </c>
      <c r="N3" s="3" t="s">
        <v>2</v>
      </c>
      <c r="O3" s="3" t="s">
        <v>3</v>
      </c>
      <c r="P3" s="3" t="s">
        <v>4</v>
      </c>
      <c r="Q3" s="3" t="s">
        <v>5</v>
      </c>
      <c r="S3" s="3" t="s">
        <v>6</v>
      </c>
      <c r="T3" s="3" t="s">
        <v>3</v>
      </c>
      <c r="U3" s="3" t="s">
        <v>4</v>
      </c>
      <c r="V3" s="3" t="s">
        <v>5</v>
      </c>
    </row>
    <row r="4" spans="2:25" x14ac:dyDescent="0.35">
      <c r="B4" s="3" t="s">
        <v>7</v>
      </c>
      <c r="C4" s="1">
        <f>LEN(C3)</f>
        <v>3</v>
      </c>
      <c r="D4" s="1"/>
      <c r="E4" s="1"/>
      <c r="F4" s="1"/>
      <c r="G4" s="1"/>
      <c r="H4" s="2"/>
      <c r="I4" s="3" t="str">
        <f>LEFT(MID(C3,1,1),1)</f>
        <v>B</v>
      </c>
      <c r="J4" s="3">
        <f>VLOOKUP(I4,B5:G8,5,FALSE)</f>
        <v>0</v>
      </c>
      <c r="K4" s="3">
        <f>VLOOKUP(I4,B5:G8,6,FALSE)</f>
        <v>0.13</v>
      </c>
      <c r="L4" s="3">
        <f>K4-J4</f>
        <v>0.13</v>
      </c>
      <c r="N4" s="5" t="str">
        <f>LEFT(MID(C3,2,1),1)</f>
        <v>A</v>
      </c>
      <c r="O4" s="3">
        <f>VLOOKUP(N4,I5:L8,3,FALSE)</f>
        <v>4.0300000000000002E-2</v>
      </c>
      <c r="P4" s="3">
        <f>VLOOKUP(N4,I5:L8,4,FALSE)</f>
        <v>0.13</v>
      </c>
      <c r="Q4" s="3">
        <f>P4-O4</f>
        <v>8.9700000000000002E-2</v>
      </c>
      <c r="R4" s="2"/>
      <c r="S4" s="5" t="str">
        <f>LEFT(MID(C3,3,1),1)</f>
        <v>R</v>
      </c>
      <c r="T4" s="3">
        <f>VLOOKUP(S4,N5:Q8,3,FALSE)</f>
        <v>5.1961000000000007E-2</v>
      </c>
      <c r="U4" s="3">
        <f>VLOOKUP(S4,N5:Q8,4,FALSE)</f>
        <v>6.8107000000000001E-2</v>
      </c>
      <c r="V4" s="3" t="str">
        <f>FIXED((T4+U4)/2,5)</f>
        <v>0,06003</v>
      </c>
    </row>
    <row r="5" spans="2:25" ht="16.399999999999999" x14ac:dyDescent="0.45"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I5" s="3" t="s">
        <v>8</v>
      </c>
      <c r="J5" s="3" t="s">
        <v>11</v>
      </c>
      <c r="K5" s="3" t="s">
        <v>3</v>
      </c>
      <c r="L5" s="3" t="s">
        <v>4</v>
      </c>
      <c r="N5" s="3" t="s">
        <v>8</v>
      </c>
      <c r="O5" s="3" t="s">
        <v>11</v>
      </c>
      <c r="P5" s="3" t="s">
        <v>3</v>
      </c>
      <c r="Q5" s="3" t="s">
        <v>4</v>
      </c>
    </row>
    <row r="6" spans="2:25" x14ac:dyDescent="0.35">
      <c r="B6" s="3" t="s">
        <v>14</v>
      </c>
      <c r="C6" s="3">
        <v>13</v>
      </c>
      <c r="D6" s="3">
        <f>C6/100</f>
        <v>0.13</v>
      </c>
      <c r="E6" s="3" t="str">
        <f>_xlfn.CONCAT("(",_xlfn.TEXTJOIN(";",TRUE,F6,G6),")")</f>
        <v>(0;0,13)</v>
      </c>
      <c r="F6" s="3">
        <v>0</v>
      </c>
      <c r="G6" s="3">
        <f>D6+F6</f>
        <v>0.13</v>
      </c>
      <c r="I6" s="3" t="str">
        <f>B6</f>
        <v>B</v>
      </c>
      <c r="J6" s="3" t="str">
        <f>_xlfn.CONCAT("(",_xlfn.TEXTJOIN(";",TRUE,K6,L6),")")</f>
        <v>(0;0,0169)</v>
      </c>
      <c r="K6" s="6">
        <f>J$4+L$4*$F6</f>
        <v>0</v>
      </c>
      <c r="L6" s="6">
        <f>J$4+L$4*$G6</f>
        <v>1.6900000000000002E-2</v>
      </c>
      <c r="N6" s="3" t="str">
        <f>I6</f>
        <v>B</v>
      </c>
      <c r="O6" s="3" t="str">
        <f>_xlfn.CONCAT("(",_xlfn.TEXTJOIN(";",TRUE,P6,Q6),")")</f>
        <v>(0,0403;0,051961)</v>
      </c>
      <c r="P6" s="6">
        <f>O$4+Q$4*$F6</f>
        <v>4.0300000000000002E-2</v>
      </c>
      <c r="Q6" s="6">
        <f>O$4+Q$4*$G6</f>
        <v>5.1961000000000007E-2</v>
      </c>
      <c r="U6" s="7"/>
      <c r="V6" s="7"/>
    </row>
    <row r="7" spans="2:25" x14ac:dyDescent="0.35">
      <c r="B7" s="3" t="s">
        <v>15</v>
      </c>
      <c r="C7" s="3">
        <v>18</v>
      </c>
      <c r="D7" s="3">
        <f t="shared" ref="D7:D8" si="0">C7/100</f>
        <v>0.18</v>
      </c>
      <c r="E7" s="3" t="str">
        <f>_xlfn.CONCAT("(",_xlfn.TEXTJOIN(";",TRUE,F7,G7),")")</f>
        <v>(0,13;0,31)</v>
      </c>
      <c r="F7" s="3">
        <f>F6+D6</f>
        <v>0.13</v>
      </c>
      <c r="G7" s="3">
        <f>F7+D7</f>
        <v>0.31</v>
      </c>
      <c r="I7" s="3" t="str">
        <f t="shared" ref="I7:I8" si="1">B7</f>
        <v>R</v>
      </c>
      <c r="J7" s="3" t="str">
        <f t="shared" ref="J7:J8" si="2">_xlfn.CONCAT("(",_xlfn.TEXTJOIN(";",TRUE,K7,L7),")")</f>
        <v>(0,0169;0,0403)</v>
      </c>
      <c r="K7" s="6">
        <f>J$4+L$4*$F7</f>
        <v>1.6900000000000002E-2</v>
      </c>
      <c r="L7" s="6">
        <f>J$4+L$4*$G7</f>
        <v>4.0300000000000002E-2</v>
      </c>
      <c r="N7" s="3" t="str">
        <f>I7</f>
        <v>R</v>
      </c>
      <c r="O7" s="3" t="str">
        <f t="shared" ref="O7:O8" si="3">_xlfn.CONCAT("(",_xlfn.TEXTJOIN(";",TRUE,P7,Q7),")")</f>
        <v>(0,051961;0,068107)</v>
      </c>
      <c r="P7" s="6">
        <f>O$4+Q$4*$F7</f>
        <v>5.1961000000000007E-2</v>
      </c>
      <c r="Q7" s="6">
        <f>O$4+Q$4*$G7</f>
        <v>6.8107000000000001E-2</v>
      </c>
      <c r="U7" s="7"/>
      <c r="V7" s="7"/>
    </row>
    <row r="8" spans="2:25" x14ac:dyDescent="0.35">
      <c r="B8" s="3" t="s">
        <v>16</v>
      </c>
      <c r="C8" s="3">
        <v>69</v>
      </c>
      <c r="D8" s="3">
        <f t="shared" si="0"/>
        <v>0.69</v>
      </c>
      <c r="E8" s="3" t="str">
        <f>_xlfn.CONCAT("(",_xlfn.TEXTJOIN(";",TRUE,F8,G8),")")</f>
        <v>(0,31;1)</v>
      </c>
      <c r="F8" s="3">
        <f>D7+F7</f>
        <v>0.31</v>
      </c>
      <c r="G8" s="3">
        <f>F8+D8</f>
        <v>1</v>
      </c>
      <c r="I8" s="3" t="str">
        <f t="shared" si="1"/>
        <v>A</v>
      </c>
      <c r="J8" s="3" t="str">
        <f t="shared" si="2"/>
        <v>(0,0403;0,13)</v>
      </c>
      <c r="K8" s="6">
        <f>J$4+L$4*$F8</f>
        <v>4.0300000000000002E-2</v>
      </c>
      <c r="L8" s="6">
        <f>J$4+L$4*$G8</f>
        <v>0.13</v>
      </c>
      <c r="N8" s="3" t="str">
        <f>I8</f>
        <v>A</v>
      </c>
      <c r="O8" s="3" t="str">
        <f t="shared" si="3"/>
        <v>(0,068107;0,13)</v>
      </c>
      <c r="P8" s="6">
        <f>O$4+Q$4*$F8</f>
        <v>6.8107000000000001E-2</v>
      </c>
      <c r="Q8" s="6">
        <f>O$4+Q$4*$G8</f>
        <v>0.13</v>
      </c>
      <c r="U8" s="7"/>
      <c r="V8" s="7"/>
    </row>
    <row r="10" spans="2:25" x14ac:dyDescent="0.35">
      <c r="B10" s="8" t="s">
        <v>17</v>
      </c>
      <c r="C10" s="8"/>
      <c r="D10" s="8"/>
      <c r="E10" s="8"/>
      <c r="F10" s="8"/>
      <c r="G10" s="8"/>
    </row>
    <row r="11" spans="2:25" x14ac:dyDescent="0.35">
      <c r="B11" s="3" t="s">
        <v>0</v>
      </c>
      <c r="C11" s="4" t="s">
        <v>1</v>
      </c>
      <c r="D11" s="4"/>
      <c r="E11" s="4"/>
      <c r="F11" s="4"/>
      <c r="G11" s="4"/>
    </row>
    <row r="12" spans="2:25" x14ac:dyDescent="0.35">
      <c r="B12" s="3" t="s">
        <v>7</v>
      </c>
      <c r="C12" s="1">
        <f>LEN(C11)</f>
        <v>3</v>
      </c>
      <c r="D12" s="1"/>
      <c r="E12" s="1"/>
      <c r="F12" s="1"/>
      <c r="G12" s="1"/>
    </row>
    <row r="13" spans="2:25" ht="16.399999999999999" x14ac:dyDescent="0.45">
      <c r="B13" s="3" t="s">
        <v>8</v>
      </c>
      <c r="C13" s="3" t="s">
        <v>9</v>
      </c>
      <c r="D13" s="3" t="s">
        <v>10</v>
      </c>
      <c r="E13" s="3" t="s">
        <v>11</v>
      </c>
      <c r="F13" s="3" t="s">
        <v>12</v>
      </c>
      <c r="G13" s="3" t="s">
        <v>13</v>
      </c>
    </row>
    <row r="14" spans="2:25" x14ac:dyDescent="0.35">
      <c r="B14" s="3" t="s">
        <v>14</v>
      </c>
      <c r="C14" s="3">
        <v>13</v>
      </c>
      <c r="D14" s="3">
        <f>C14/100</f>
        <v>0.13</v>
      </c>
      <c r="E14" s="3" t="str">
        <f>_xlfn.CONCAT("(",_xlfn.TEXTJOIN(";",TRUE,F14,G14),")")</f>
        <v>(0;0,13)</v>
      </c>
      <c r="F14" s="3">
        <v>0</v>
      </c>
      <c r="G14" s="3">
        <f>D14+F14</f>
        <v>0.13</v>
      </c>
    </row>
    <row r="15" spans="2:25" x14ac:dyDescent="0.35">
      <c r="B15" s="3" t="s">
        <v>15</v>
      </c>
      <c r="C15" s="3">
        <v>18</v>
      </c>
      <c r="D15" s="3">
        <f t="shared" ref="D15:D16" si="4">C15/100</f>
        <v>0.18</v>
      </c>
      <c r="E15" s="3" t="str">
        <f>_xlfn.CONCAT("(",_xlfn.TEXTJOIN(";",TRUE,F15,G15),")")</f>
        <v>(0,13;0,31)</v>
      </c>
      <c r="F15" s="3">
        <f>F14+D14</f>
        <v>0.13</v>
      </c>
      <c r="G15" s="3">
        <f>F15+D15</f>
        <v>0.31</v>
      </c>
    </row>
    <row r="16" spans="2:25" x14ac:dyDescent="0.35">
      <c r="B16" s="3" t="s">
        <v>16</v>
      </c>
      <c r="C16" s="3">
        <v>69</v>
      </c>
      <c r="D16" s="3">
        <f t="shared" si="4"/>
        <v>0.69</v>
      </c>
      <c r="E16" s="3" t="str">
        <f>_xlfn.CONCAT("(",_xlfn.TEXTJOIN(";",TRUE,F16,G16),")")</f>
        <v>(0,31;1)</v>
      </c>
      <c r="F16" s="3">
        <f>D15+F15</f>
        <v>0.31</v>
      </c>
      <c r="G16" s="3">
        <f>F16+D16</f>
        <v>1</v>
      </c>
    </row>
    <row r="18" spans="2:5" x14ac:dyDescent="0.35">
      <c r="B18" s="3" t="s">
        <v>18</v>
      </c>
      <c r="C18" s="3">
        <v>1</v>
      </c>
      <c r="D18" s="3">
        <v>2</v>
      </c>
      <c r="E18" s="3">
        <v>3</v>
      </c>
    </row>
    <row r="19" spans="2:5" x14ac:dyDescent="0.35">
      <c r="B19" s="3" t="s">
        <v>19</v>
      </c>
      <c r="C19" s="3">
        <f>VALUE(V4)</f>
        <v>6.003E-2</v>
      </c>
      <c r="D19" s="9">
        <f>(C19-VLOOKUP(C20,$B$13:$G$16,5,FALSE))/(VLOOKUP(C20,$B$13:$G$16,6,FALSE)-VLOOKUP(C20,$B$13:$G$16,5,FALSE))</f>
        <v>0.46176923076923077</v>
      </c>
      <c r="E19" s="9">
        <f>(D19-VLOOKUP(D20,$B$13:$G$16,5,FALSE))/(VLOOKUP(D20,$B$13:$G$16,6,FALSE)-VLOOKUP(D20,$B$13:$G$16,5,FALSE))</f>
        <v>0.21995540691192866</v>
      </c>
    </row>
    <row r="20" spans="2:5" ht="16.399999999999999" x14ac:dyDescent="0.45">
      <c r="B20" s="3" t="s">
        <v>20</v>
      </c>
      <c r="C20" s="3" t="str">
        <f>IF(AND(C19&gt;$F$14,C19&lt;$G$14),$B$14,IF(AND(C19&gt;$F$15,C19&lt;$G$15),$B$15,IF(AND(C19&gt;$F$16,C19&lt;$G$16),$B$16,IF(AND(C19&gt;$F$17,C19&lt;$G$17),$B$17))))</f>
        <v>B</v>
      </c>
      <c r="D20" s="3" t="str">
        <f t="shared" ref="D20:E20" si="5">IF(AND(D19&gt;$F$14,D19&lt;$G$14),$B$14,IF(AND(D19&gt;$F$15,D19&lt;$G$15),$B$15,IF(AND(D19&gt;$F$16,D19&lt;$G$16),$B$16,IF(AND(D19&gt;$F$17,D19&lt;$G$17),$B$17))))</f>
        <v>A</v>
      </c>
      <c r="E20" s="3" t="str">
        <f t="shared" si="5"/>
        <v>R</v>
      </c>
    </row>
    <row r="21" spans="2:5" x14ac:dyDescent="0.35">
      <c r="B21" s="3" t="s">
        <v>0</v>
      </c>
      <c r="C21" s="4" t="str">
        <f>_xlfn.CONCAT(C20:E20)</f>
        <v>BAR</v>
      </c>
      <c r="D21" s="4"/>
      <c r="E21" s="4"/>
    </row>
  </sheetData>
  <mergeCells count="9">
    <mergeCell ref="C11:G11"/>
    <mergeCell ref="C12:G12"/>
    <mergeCell ref="C21:E21"/>
    <mergeCell ref="I2:L2"/>
    <mergeCell ref="N2:Q2"/>
    <mergeCell ref="S2:V2"/>
    <mergeCell ref="C3:G3"/>
    <mergeCell ref="C4:G4"/>
    <mergeCell ref="B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Aritmetické kódování 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2025-12-02T08:54:12Z</dcterms:created>
  <dcterms:modified xsi:type="dcterms:W3CDTF">2025-12-02T08:54:29Z</dcterms:modified>
</cp:coreProperties>
</file>